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0" windowWidth="5205" windowHeight="9120" activeTab="0"/>
  </bookViews>
  <sheets>
    <sheet name="PL" sheetId="1" r:id="rId1"/>
    <sheet name="BS" sheetId="2" r:id="rId2"/>
    <sheet name="CF" sheetId="3" r:id="rId3"/>
    <sheet name="Chgs in Equity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'BS'!$A$1:$F$62</definedName>
    <definedName name="_xlnm.Print_Area" localSheetId="3">'Chgs in Equity'!$A$1:$I$66</definedName>
  </definedNames>
  <calcPr fullCalcOnLoad="1"/>
</workbook>
</file>

<file path=xl/sharedStrings.xml><?xml version="1.0" encoding="utf-8"?>
<sst xmlns="http://schemas.openxmlformats.org/spreadsheetml/2006/main" count="550" uniqueCount="415">
  <si>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</si>
  <si>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</si>
  <si>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</si>
  <si>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</si>
  <si>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</si>
  <si>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</si>
  <si>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</si>
  <si>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</si>
  <si>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</si>
  <si>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</si>
  <si>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(a)</t>
  </si>
  <si>
    <t>Revenue</t>
  </si>
  <si>
    <t>(b)</t>
  </si>
  <si>
    <t>(i)</t>
  </si>
  <si>
    <t>(ii)</t>
  </si>
  <si>
    <t xml:space="preserve">Fully diluted </t>
  </si>
  <si>
    <t>N/A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</si>
  <si>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</si>
  <si>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</si>
  <si>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</si>
  <si>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</si>
  <si>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</si>
  <si>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</si>
  <si>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</si>
  <si>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Property, plant and equipment</t>
  </si>
  <si>
    <t>Investments</t>
  </si>
  <si>
    <t>Long term receivable</t>
  </si>
  <si>
    <t>Land held for property development</t>
  </si>
  <si>
    <t>Deferred expenditure</t>
  </si>
  <si>
    <t>Property development costs</t>
  </si>
  <si>
    <t>Inventories</t>
  </si>
  <si>
    <t>Due from associated companies</t>
  </si>
  <si>
    <t>Due from affiliated companies, net</t>
  </si>
  <si>
    <t>Short term investments</t>
  </si>
  <si>
    <t>Cash and bank balances</t>
  </si>
  <si>
    <t>Due to customers for construction contracts</t>
  </si>
  <si>
    <t>Borrowings</t>
  </si>
  <si>
    <t>Taxation</t>
  </si>
  <si>
    <t>Share Capital</t>
  </si>
  <si>
    <t>Reserves</t>
  </si>
  <si>
    <t>Long term liabilities</t>
  </si>
  <si>
    <t xml:space="preserve"> </t>
  </si>
  <si>
    <t>CASH FLOWS FROM OPERATING ACTIVITIES</t>
  </si>
  <si>
    <t>Net Loss before tax</t>
  </si>
  <si>
    <t>Adjustment for :-</t>
  </si>
  <si>
    <t>Depreciation</t>
  </si>
  <si>
    <t>Interest expense</t>
  </si>
  <si>
    <t>Interest income</t>
  </si>
  <si>
    <t>Other non-cash items</t>
  </si>
  <si>
    <t>Changes in property development costs</t>
  </si>
  <si>
    <t>Changes in inventories</t>
  </si>
  <si>
    <t>Changes in gross amount due from/to customers</t>
  </si>
  <si>
    <t>Changes in receivables</t>
  </si>
  <si>
    <t>Changes in payables</t>
  </si>
  <si>
    <t>Tax paid</t>
  </si>
  <si>
    <t>CASH FLOWS FROM INVESTING ACTIVITIES</t>
  </si>
  <si>
    <t xml:space="preserve">     property development</t>
  </si>
  <si>
    <t>Acquisition of property, plant and equipment</t>
  </si>
  <si>
    <t>Interest received</t>
  </si>
  <si>
    <t>Proceed from disposal of investments</t>
  </si>
  <si>
    <t>Proceed from disposal of property, plant and equipment</t>
  </si>
  <si>
    <t>CASH FLOWS FROM FINANCING ACTIVITIES</t>
  </si>
  <si>
    <t>Drawndown of borrowings</t>
  </si>
  <si>
    <t>Repayment of borrowings</t>
  </si>
  <si>
    <t>Interest paid</t>
  </si>
  <si>
    <t>Net Change in Cash &amp; Cash Equivalents</t>
  </si>
  <si>
    <t>Cash &amp; Cash Equivalents at beginning of period</t>
  </si>
  <si>
    <t>Effect of changes in exchange rate</t>
  </si>
  <si>
    <t>Cash &amp; Cash Equivalents at end of period</t>
  </si>
  <si>
    <t>Condensed Consolidated Statements of Changes in Equity</t>
  </si>
  <si>
    <t>Share</t>
  </si>
  <si>
    <t>Merger</t>
  </si>
  <si>
    <t>Accumulated</t>
  </si>
  <si>
    <t>Capital</t>
  </si>
  <si>
    <t>*Reserves</t>
  </si>
  <si>
    <t>Deficit</t>
  </si>
  <si>
    <t>Losses</t>
  </si>
  <si>
    <t>Total</t>
  </si>
  <si>
    <t>At 1 July 2005</t>
  </si>
  <si>
    <t>Foreign</t>
  </si>
  <si>
    <t>Reserve</t>
  </si>
  <si>
    <t>Premium</t>
  </si>
  <si>
    <t>Exchange</t>
  </si>
  <si>
    <t>**Capital</t>
  </si>
  <si>
    <t xml:space="preserve">Revaluation </t>
  </si>
  <si>
    <t>*</t>
  </si>
  <si>
    <t>The above reserves are not distributable by way of dividends.</t>
  </si>
  <si>
    <t>**</t>
  </si>
  <si>
    <t>The capital reserve arose from the issuance of shares in a subsidiary at a premium to minority shareholders</t>
  </si>
  <si>
    <t>A1</t>
  </si>
  <si>
    <t>A2</t>
  </si>
  <si>
    <t>A3</t>
  </si>
  <si>
    <t>The Group's business operations are not significantly affected by any seasonal and cyclical factors.</t>
  </si>
  <si>
    <t>A4</t>
  </si>
  <si>
    <t>A5</t>
  </si>
  <si>
    <t>A6</t>
  </si>
  <si>
    <t>A7</t>
  </si>
  <si>
    <t>Dividend Paid</t>
  </si>
  <si>
    <t>No interim dividend has been paid and/or recommended for the current financial period to date.</t>
  </si>
  <si>
    <t>A8</t>
  </si>
  <si>
    <t>Segmental Information</t>
  </si>
  <si>
    <t>Current financial</t>
  </si>
  <si>
    <t>Comparative financial</t>
  </si>
  <si>
    <t>Financial services</t>
  </si>
  <si>
    <t>Property development</t>
  </si>
  <si>
    <t>Construction</t>
  </si>
  <si>
    <t>Gaming</t>
  </si>
  <si>
    <t>Investment holding and others</t>
  </si>
  <si>
    <t>Loss before tax</t>
  </si>
  <si>
    <t>Tax expense</t>
  </si>
  <si>
    <t>Loss after tax</t>
  </si>
  <si>
    <t>A9</t>
  </si>
  <si>
    <t>A10</t>
  </si>
  <si>
    <t>A11</t>
  </si>
  <si>
    <t>A12</t>
  </si>
  <si>
    <t>Changes in Contingent Liabilities and Contingent Assets</t>
  </si>
  <si>
    <t>A13</t>
  </si>
  <si>
    <t>Capital Commitments</t>
  </si>
  <si>
    <t>Others</t>
  </si>
  <si>
    <t>Approved and contracted for</t>
  </si>
  <si>
    <t>B1</t>
  </si>
  <si>
    <t>B2</t>
  </si>
  <si>
    <t>B3</t>
  </si>
  <si>
    <t>B4</t>
  </si>
  <si>
    <t>Variance from Profit Forecast/Profit Guarantee</t>
  </si>
  <si>
    <t>Not applicable in this quarterly report.</t>
  </si>
  <si>
    <t>B5</t>
  </si>
  <si>
    <t>Taxation comprises:</t>
  </si>
  <si>
    <t>B6</t>
  </si>
  <si>
    <t>B7</t>
  </si>
  <si>
    <t>B8</t>
  </si>
  <si>
    <t>B9</t>
  </si>
  <si>
    <t>Group Borrowings</t>
  </si>
  <si>
    <t>Short term borrowings :</t>
  </si>
  <si>
    <t>Secured</t>
  </si>
  <si>
    <t xml:space="preserve">Unsecured </t>
  </si>
  <si>
    <t>Long term borrowings :</t>
  </si>
  <si>
    <t>Included in the secured short term borrowings are foreign currency loans of USD8,958,000.</t>
  </si>
  <si>
    <t>B10</t>
  </si>
  <si>
    <t>Off  Balance Sheet Financial Instruments</t>
  </si>
  <si>
    <t>B11</t>
  </si>
  <si>
    <t>Material Litigation</t>
  </si>
  <si>
    <t>The list of material litigation is attached as Annexure 1.</t>
  </si>
  <si>
    <t>B12</t>
  </si>
  <si>
    <t>B13</t>
  </si>
  <si>
    <t>Fully diluted</t>
  </si>
  <si>
    <t>On behalf of the Board</t>
  </si>
  <si>
    <t>OLYMPIA INDUSTRIES BERHAD</t>
  </si>
  <si>
    <t>Lim Yoke Si</t>
  </si>
  <si>
    <t>Company Secretary</t>
  </si>
  <si>
    <t>Kuala Lumpur</t>
  </si>
  <si>
    <t xml:space="preserve">Other income </t>
  </si>
  <si>
    <t>Income tax expense</t>
  </si>
  <si>
    <t>Minority interest</t>
  </si>
  <si>
    <t xml:space="preserve">on profits of certain subsidiaries which cannot be set off against losses of other subsidiaries for tax purpose as group </t>
  </si>
  <si>
    <t>relief is not available.</t>
  </si>
  <si>
    <t>Earnings per share attributable to</t>
  </si>
  <si>
    <t>equity holders of the parent:</t>
  </si>
  <si>
    <t xml:space="preserve">The condensed consolidated income statements should be read in conjunction with the audited financial statements </t>
  </si>
  <si>
    <t>Trade and other receivables</t>
  </si>
  <si>
    <t>Deferred tax liabilities</t>
  </si>
  <si>
    <t xml:space="preserve">Trade and other payables </t>
  </si>
  <si>
    <t xml:space="preserve">The condensed consolidated balance sheet should be read in conjunction with the audited financial statements </t>
  </si>
  <si>
    <t>Condensed Consolidated Cash Flow Statement</t>
  </si>
  <si>
    <t>Net cash used in operating activities</t>
  </si>
  <si>
    <t>Cash &amp; Cash at the end of the financial period comprise the following:</t>
  </si>
  <si>
    <t>Deposits with financial institutions</t>
  </si>
  <si>
    <t>Cash and bank</t>
  </si>
  <si>
    <t>Bank overdrafts</t>
  </si>
  <si>
    <t>The condensed cash flow statement should be read in conjunction with the audited financial statements for the</t>
  </si>
  <si>
    <t xml:space="preserve">The condensed consolidated statement of changes in equity should be read in conjunction with the audited financial statements </t>
  </si>
  <si>
    <t>Part A - Explanatory Notes Pursuant to FRS 134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</si>
  <si>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</si>
  <si>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</si>
  <si>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Bhd.</t>
  </si>
  <si>
    <t>The interim financial statements should be read in conjunction with the audited financial statements for the year ended</t>
  </si>
  <si>
    <t>Auditors' Report on Preceding Annual Financial Statements</t>
  </si>
  <si>
    <t>Comments about Seasonal or Cyclical Factors</t>
  </si>
  <si>
    <t>Unusual Items due to their Nature, Size or Incidence</t>
  </si>
  <si>
    <t>Changes in Estimates</t>
  </si>
  <si>
    <t>Debt and Equity Securities</t>
  </si>
  <si>
    <t>Segment Revenue</t>
  </si>
  <si>
    <t>The revenue including inter-segment sales</t>
  </si>
  <si>
    <t>Elimination of inter-segment sales</t>
  </si>
  <si>
    <t>Segment Results</t>
  </si>
  <si>
    <t>Carrying Amount of Revalued Assets</t>
  </si>
  <si>
    <t xml:space="preserve">The valuations of property, plant and equipment have been brought forward without amendment from the financial </t>
  </si>
  <si>
    <t>Changes in Composition of the Group</t>
  </si>
  <si>
    <t>There were no changes in other contingent liabilities and contingent assets since the last annual balance sheet as at</t>
  </si>
  <si>
    <t>Part B - Explanatory Notes Pursuant to Appendix 9B of the Listing Requirements of Bursa Malaysia Securities Bhd</t>
  </si>
  <si>
    <t>Performance Review</t>
  </si>
  <si>
    <t>Comment on Material Change in Profit Before Taxation</t>
  </si>
  <si>
    <t>Commentary on Prospects</t>
  </si>
  <si>
    <t>Income Tax Expense</t>
  </si>
  <si>
    <t>Current tax:</t>
  </si>
  <si>
    <t>Malaysian income tax</t>
  </si>
  <si>
    <t xml:space="preserve">The effective tax rate of the Group for the current period to date is disproportionate to the statutory tax rate due to tax </t>
  </si>
  <si>
    <t>Sale of  Unquoted Investments and Properties</t>
  </si>
  <si>
    <t>There were no sale of unquoted investments and properties for the current financial period to date.</t>
  </si>
  <si>
    <t>Quoted Securities</t>
  </si>
  <si>
    <t>There were no off balance sheet financial instruments as at the date of this report.</t>
  </si>
  <si>
    <t>Dividend Payable</t>
  </si>
  <si>
    <t>Earnings Per Share</t>
  </si>
  <si>
    <t>There were no purchases or disposals of quoted securities for the current financial period.</t>
  </si>
  <si>
    <t>Revaluation</t>
  </si>
  <si>
    <t>Loss for the period</t>
  </si>
  <si>
    <t>Attributable to:</t>
  </si>
  <si>
    <t>Equity holder of the parent</t>
  </si>
  <si>
    <t>for the year ended 30 June 2006 and the accompanying explanatory notes attached to the interim financial statements.</t>
  </si>
  <si>
    <t>ASSETS</t>
  </si>
  <si>
    <t>Non-Current Assets</t>
  </si>
  <si>
    <t>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</si>
  <si>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</si>
  <si>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</si>
  <si>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</si>
  <si>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</si>
  <si>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</si>
  <si>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</si>
  <si>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</si>
  <si>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 xml:space="preserve">TOTAL EQUITY AND LIABILITIES </t>
  </si>
  <si>
    <t>Attributable to equity holders of the parent</t>
  </si>
  <si>
    <t xml:space="preserve">Minority </t>
  </si>
  <si>
    <t xml:space="preserve">Total </t>
  </si>
  <si>
    <t>Interest</t>
  </si>
  <si>
    <t>Equity</t>
  </si>
  <si>
    <t>At 1 July 2006</t>
  </si>
  <si>
    <t>Changes in Accounting Policies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</si>
  <si>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</si>
  <si>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</si>
  <si>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</si>
  <si>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</si>
  <si>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</si>
  <si>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</si>
  <si>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</si>
  <si>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</si>
  <si>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</si>
  <si>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</si>
  <si>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</si>
  <si>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</si>
  <si>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</si>
  <si>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</si>
  <si>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</si>
  <si>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</si>
  <si>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</si>
  <si>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</si>
  <si>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</si>
  <si>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</si>
  <si>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</si>
  <si>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</si>
  <si>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 in Joint Ventures</t>
  </si>
  <si>
    <t>FRS 132</t>
  </si>
  <si>
    <t>Financial Instruments: Disclosure and Presentation</t>
  </si>
  <si>
    <t>FRS 133</t>
  </si>
  <si>
    <t>Earning Per Share</t>
  </si>
  <si>
    <t>FRS 136</t>
  </si>
  <si>
    <t>Impairment of Assets</t>
  </si>
  <si>
    <t>FRS 138</t>
  </si>
  <si>
    <t>Intangible Assets</t>
  </si>
  <si>
    <t>FRS 140</t>
  </si>
  <si>
    <t>Investment Property</t>
  </si>
  <si>
    <t xml:space="preserve">The adoption of above FRS does not have significant financial impact on the Group.  </t>
  </si>
  <si>
    <t>The principle effects of the changes in accounting policies resulting from the adoption of FRS 101 is discussed as below:</t>
  </si>
  <si>
    <t>FRS 101: Presentation of Financial Statements</t>
  </si>
  <si>
    <t>The auditors' report on the financial statements for the year ended 30 June 2006 was not qualified.</t>
  </si>
  <si>
    <t>statements for the year ended 30 June 2006.</t>
  </si>
  <si>
    <t>30 June 2006.</t>
  </si>
  <si>
    <t>A14</t>
  </si>
  <si>
    <t xml:space="preserve">Basic earning per share amounts are calculated by dividing profit/(loss) for the period attributable to ordinary equity </t>
  </si>
  <si>
    <t xml:space="preserve">holders of the parent by the weighted average number of ordinary shares in issue during the period, excluding treasury </t>
  </si>
  <si>
    <t>shares held by the Company.</t>
  </si>
  <si>
    <t>Basic</t>
  </si>
  <si>
    <t>Loss attributable to ordinary equity holders of the parent</t>
  </si>
  <si>
    <t>Weighted average number of ordinary shares in issue</t>
  </si>
  <si>
    <t>Basic earnings per share (sen)</t>
  </si>
  <si>
    <t>year ended 30 June 2006 and the accompanying explanatory notes attached to the interim financial statements .</t>
  </si>
  <si>
    <t>Operating expenses</t>
  </si>
  <si>
    <t>Finance costs</t>
  </si>
  <si>
    <t xml:space="preserve">30 Jun 2006 </t>
  </si>
  <si>
    <t>Net cash used in investing activities</t>
  </si>
  <si>
    <t>Net cash generated from/(used in) financing activities</t>
  </si>
  <si>
    <t>For the third quarter ended 31 March 2007</t>
  </si>
  <si>
    <t>31 Mar 2007</t>
  </si>
  <si>
    <t>31 Mar 2006</t>
  </si>
  <si>
    <t>period to date</t>
  </si>
  <si>
    <t>Operating profit/(loss)</t>
  </si>
  <si>
    <t>As At 31 March 2007</t>
  </si>
  <si>
    <t>For the period ended 31 March 2007</t>
  </si>
  <si>
    <t>Operating profit/(loss) before changes in working capital</t>
  </si>
  <si>
    <t xml:space="preserve">(Increase)/decrease in deferred expenditure and land held for </t>
  </si>
  <si>
    <t>Dividend paid</t>
  </si>
  <si>
    <t>At 31 March 2007</t>
  </si>
  <si>
    <t>Comparative period todate 31 March 2006</t>
  </si>
  <si>
    <t>At 31 March 2006</t>
  </si>
  <si>
    <t>30 June 2006.  These explanatory notes attached to the interim financial statements provide an explanation of events and</t>
  </si>
  <si>
    <t>transactions that are significant to an understanding of the changes in the financial position and performance of the Group</t>
  </si>
  <si>
    <t>since the year ended 30 June 2006.</t>
  </si>
  <si>
    <t xml:space="preserve">The significant accounting policies adopted are consistent with those of the audited financial statements for the year ended </t>
  </si>
  <si>
    <t xml:space="preserve">30 June 2006 except for the adoption of the following new/revised Financial Reporting Standards ("FRS") effective for the </t>
  </si>
  <si>
    <t>financial period beginning 1 July 2006:</t>
  </si>
  <si>
    <t xml:space="preserve">The adoption of the revised FRS 101 has affected the presentation of minority interest, share of net after-tax results of </t>
  </si>
  <si>
    <t xml:space="preserve">associates and other disclosures.  In the consolidated balance sheet, minority interests are now presented within total </t>
  </si>
  <si>
    <t>equity.  In the consolidated income statement, minority interests are presented as an allocation of the total profit or loss</t>
  </si>
  <si>
    <t xml:space="preserve">for the period.  A similar requirement is also applicable to the statement of changes in equity.  </t>
  </si>
  <si>
    <t>FRS 101 also requires disclosure, on the face of the statement of changes in equity, total recognised income and  expenses</t>
  </si>
  <si>
    <t>for the period, showing separately the amount attributable to equity holders of the parent and to minority interest.</t>
  </si>
  <si>
    <t>The current period's presentation of the Group's financial statements is based on the revised requirements of  FRS 101,</t>
  </si>
  <si>
    <t>with the comparatives restated to conform with the current period's presentation.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</si>
  <si>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</si>
  <si>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year or changes in</t>
  </si>
  <si>
    <t>estimates of amounts reported in prior financial years that have a material effect in the current quarter.</t>
  </si>
  <si>
    <t>The Group was not involved in any issuance and repayment of debts and equity securities, share buy-backs, share cancellations,</t>
  </si>
  <si>
    <t>shares held as treasury shares and resale of treasury shares for the current financial period to date.</t>
  </si>
  <si>
    <t xml:space="preserve">Subsequent Events </t>
  </si>
  <si>
    <t>1)</t>
  </si>
  <si>
    <t>On 10 April 2007, a 100% owned subsidiary of the Mascon Sdn Bhd (a 71% owned subsidiary of the Company), Mascon</t>
  </si>
  <si>
    <t>2)</t>
  </si>
  <si>
    <t xml:space="preserve">The Company ("OIB") and certain subsidiaries of the Group have completed its restructuring scheme on 27 April 2007 </t>
  </si>
  <si>
    <t>which comprising the followings:</t>
  </si>
  <si>
    <t>i)</t>
  </si>
  <si>
    <t>ii)</t>
  </si>
  <si>
    <t>iii)</t>
  </si>
  <si>
    <t>Right Issue with Warrants;</t>
  </si>
  <si>
    <t>iv)</t>
  </si>
  <si>
    <t>Special Issue;</t>
  </si>
  <si>
    <t>v)</t>
  </si>
  <si>
    <t xml:space="preserve">Debt Novation from certain subsidiaries of the Group to Mycom Berhad ("Mycom"), OIB to Mycom, Mycom to </t>
  </si>
  <si>
    <t>OIB and Inter-Company Settlement;</t>
  </si>
  <si>
    <t>vi)</t>
  </si>
  <si>
    <t>OIB Disposals;</t>
  </si>
  <si>
    <t>vii)</t>
  </si>
  <si>
    <t>Debt Restructuring;</t>
  </si>
  <si>
    <t>viii)</t>
  </si>
  <si>
    <t>Placement;</t>
  </si>
  <si>
    <t>Subsequent Events (Con't)</t>
  </si>
  <si>
    <t>KHD Land Acquisition; and</t>
  </si>
  <si>
    <t>There were no other material events subsequent to the end of the current quarter.</t>
  </si>
  <si>
    <t>There were no other changes in the Composition of the Group for the current financial period to date.</t>
  </si>
  <si>
    <t>Capital Commitments not provided for in the interim financial statements as at 31 March 2007 are as follows:</t>
  </si>
  <si>
    <t>The Group's revenue for the current quarter ended 31 March 2007 increased to RM98.0 million from RM61.2 million in the</t>
  </si>
  <si>
    <t>quarter ended 31 March 2006.  The increase in Group's revenue was mainly due to higher sales registered by property development</t>
  </si>
  <si>
    <t>and travel divisions.</t>
  </si>
  <si>
    <t xml:space="preserve">The loss after taxation attributable to members of the Company for the current quarter ended 31 March 2007 decreased to </t>
  </si>
  <si>
    <t>RM14.7 million from RM45.9 million in the quarter ended 31 March 2006 which was mainly due to higher profit generated from</t>
  </si>
  <si>
    <t>property development and gaming divisions.</t>
  </si>
  <si>
    <t>The Group's  loss before taxation attributable to members of the Company for the current quarter ended 31 March 2007 decreased</t>
  </si>
  <si>
    <t>to RM12.3 million from RM46.6 million in the quarter ended 31 March 2007 which was mainly due to higher profit generated from</t>
  </si>
  <si>
    <t>The Group has completed its restructuring scheme on 27 April 2007.  The Group's results for the current financial year ending</t>
  </si>
  <si>
    <t xml:space="preserve">30 June 2007 are expected to show material improvements due to the significant reduction in accumulated losses and interest </t>
  </si>
  <si>
    <t>expenses.  The Group accumulated losses position are expected to be reduced based on profit generated from the earnings of</t>
  </si>
  <si>
    <t>the following projects to be undertaken by OIB in future years:</t>
  </si>
  <si>
    <t>KHD Joint Development;</t>
  </si>
  <si>
    <t>DP Joint Development; and</t>
  </si>
  <si>
    <t>31 March 2007</t>
  </si>
  <si>
    <t>Foreign tax</t>
  </si>
  <si>
    <t xml:space="preserve">Deferred tax </t>
  </si>
  <si>
    <t>Total income tax expense</t>
  </si>
  <si>
    <t>There were no investment in quoted securities as at 31 March 2007.</t>
  </si>
  <si>
    <t>The Corporate proposals announced but not completed at the date of this reports are as follows:-</t>
  </si>
  <si>
    <t>The implementation of the Restructuring Scheme of the Company was completed on 27 April 2007.</t>
  </si>
  <si>
    <t>As at 31 March 2007, the Group borrowings are as follows :</t>
  </si>
  <si>
    <t>No interim ordinary dividend has been declared for the current financial period ended 31 March 2007 (31 Mar 2006: Nil).</t>
  </si>
  <si>
    <t>3)</t>
  </si>
  <si>
    <t xml:space="preserve">Scalini's Sdn Bhd, had issued and alloted 1,121,875 new ordinary shares of RM1.00 each to the Company pursuant to a </t>
  </si>
  <si>
    <t xml:space="preserve">novation of debt to the Company of RM1,121,875 owed to a creditor by Scalini's Sdn Bhd and in consideration of the </t>
  </si>
  <si>
    <t>Company settling the said debt under the Company Restructuring Scheme.</t>
  </si>
  <si>
    <t>4)</t>
  </si>
  <si>
    <t>Construction Sdn Bhd, had issued and alloted 2.2 million ordinary shares of RM1.00 each to Mascon Sdn Bhd.</t>
  </si>
  <si>
    <t>Corporate Proposals</t>
  </si>
  <si>
    <t>a)</t>
  </si>
  <si>
    <t>Status of Coporate Proposals</t>
  </si>
  <si>
    <t xml:space="preserve">As the Securities Commission had earlier approved the extension of time to 31 July 2007 for Jupiter Securities Sdn Bhd </t>
  </si>
  <si>
    <t>("JSSB") to merge with at least one (1) other stockbroking company, JSSB is currently in negotiation with another stock-</t>
  </si>
  <si>
    <t>broking company for the purpose of the said merger.</t>
  </si>
  <si>
    <t>b)</t>
  </si>
  <si>
    <t>Status of Utilisation of Proceeds</t>
  </si>
  <si>
    <t>The status of utilisation of proceeds are as follows:</t>
  </si>
  <si>
    <t>Proceeds from Rights Issue:</t>
  </si>
  <si>
    <t>Proposed</t>
  </si>
  <si>
    <t>Utilisation</t>
  </si>
  <si>
    <t>Actual</t>
  </si>
  <si>
    <t>Unutilised</t>
  </si>
  <si>
    <t>Amount</t>
  </si>
  <si>
    <t>Purpose</t>
  </si>
  <si>
    <t>Project financing for the KHD Joint Development</t>
  </si>
  <si>
    <t>Project financing for the Duta Plaza Project</t>
  </si>
  <si>
    <t>Part financing of the Subscription</t>
  </si>
  <si>
    <t>General working capital</t>
  </si>
  <si>
    <t>Stamp duties on Acquisitions</t>
  </si>
  <si>
    <t>RPGT and income tax on OIB's Disposals</t>
  </si>
  <si>
    <t>Payment for defaulted tax of UMP</t>
  </si>
  <si>
    <t>Tax penalty payment</t>
  </si>
  <si>
    <t>Contingency for Duta Plaza Joint Development</t>
  </si>
  <si>
    <t>Restructuring expenses</t>
  </si>
  <si>
    <t>Proceeds from Special Issue:</t>
  </si>
  <si>
    <t>Compensation for low coupon rate of RTL, RULS and DMRR-RTL</t>
  </si>
  <si>
    <t>Corporate Proposals (Cont')</t>
  </si>
  <si>
    <t>Capital reduction</t>
  </si>
  <si>
    <t>Share premium reduction</t>
  </si>
  <si>
    <t xml:space="preserve">On 27 April 2007, a 92.5% owned subsidiary of the Olympia Ventures Sdn Bhd (a 100% owned subsidiary of the Company), </t>
  </si>
  <si>
    <t xml:space="preserve">On 10 May 2007, a 70.57% owned subsidiary of the Company, Jupiter Securities Sdn Bhd ("JSSB") had issued and alloted </t>
  </si>
  <si>
    <t xml:space="preserve">53.2 million ordinary shares of RM1.00 each to the Company pursuant to the Shareholders Subscription Agreement between </t>
  </si>
  <si>
    <t>the Company and the then Special Administrators of JSSB for JSSB.  Arising therefrom, the Company's shareholding in JSSB</t>
  </si>
  <si>
    <t>has increased from 70.57% to 77.56%.</t>
  </si>
  <si>
    <t xml:space="preserve">On 27 October 2006, a 60.06% owned subsidiary of the Company, Jupiter Securities Sdn Bhd ("JSSB") had issued and alloted </t>
  </si>
  <si>
    <t xml:space="preserve">45 million ordinary shares of RM1.00 each to the Company as consideration for the novation of loan of RM45.0 million to  the </t>
  </si>
  <si>
    <t>Company by JSSB.  Arising therefrom, the Company's shareholding in JSSB has increased from 60.06% to 70.57%.</t>
  </si>
  <si>
    <t xml:space="preserve">JSSB's stockbroking business </t>
  </si>
  <si>
    <t>Loss during the year</t>
  </si>
  <si>
    <t>Foreign currency translation</t>
  </si>
  <si>
    <t>Fair value gains</t>
  </si>
  <si>
    <t>Basic (sen)</t>
  </si>
  <si>
    <t>holders of the parent (RM)</t>
  </si>
  <si>
    <t>Acquisition of MA Realty Sdn Bhd, Naturelle Sdn Bhd and Harta Sekata Sdn Bhd.</t>
  </si>
  <si>
    <t>Net assets per share attributable to ordinary equity</t>
  </si>
  <si>
    <t>28 May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</si>
</sst>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  <numFmt numFmtId="167" formatCode="#,##0.0_);[Red]\(#,##0.0\)"/>
    <numFmt numFmtId="168" formatCode="0_);\(0\)"/>
    <numFmt numFmtId="169" formatCode="_(* #,##0.000_);_(* \(#,##0.00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3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64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 quotePrefix="1">
      <alignment horizontal="center"/>
    </xf>
    <xf numFmtId="164" fontId="4" fillId="0" borderId="0" xfId="15" applyNumberFormat="1" applyFont="1" applyFill="1" applyAlignment="1">
      <alignment/>
    </xf>
    <xf numFmtId="38" fontId="4" fillId="0" borderId="0" xfId="0" applyFont="1" applyFill="1" applyAlignment="1">
      <alignment/>
    </xf>
    <xf numFmtId="38" fontId="2" fillId="0" borderId="0" xfId="0" applyFont="1" applyFill="1" applyAlignment="1" quotePrefix="1">
      <alignment horizontal="left"/>
    </xf>
    <xf numFmtId="38" fontId="3" fillId="0" borderId="0" xfId="0" applyFont="1" applyFill="1" applyAlignment="1">
      <alignment horizontal="left"/>
    </xf>
    <xf numFmtId="38" fontId="2" fillId="0" borderId="0" xfId="0" applyFont="1" applyFill="1" applyAlignment="1">
      <alignment/>
    </xf>
    <xf numFmtId="38" fontId="4" fillId="0" borderId="0" xfId="0" applyFont="1" applyFill="1" applyAlignment="1" quotePrefix="1">
      <alignment horizontal="left"/>
    </xf>
    <xf numFmtId="164" fontId="4" fillId="0" borderId="0" xfId="0" applyNumberFormat="1" applyFont="1" applyFill="1" applyAlignment="1">
      <alignment/>
    </xf>
    <xf numFmtId="38" fontId="4" fillId="0" borderId="0" xfId="0" applyFont="1" applyFill="1" applyAlignment="1">
      <alignment horizontal="left"/>
    </xf>
    <xf numFmtId="164" fontId="4" fillId="0" borderId="0" xfId="15" applyNumberFormat="1" applyFont="1" applyFill="1" applyBorder="1" applyAlignment="1">
      <alignment/>
    </xf>
    <xf numFmtId="38" fontId="2" fillId="0" borderId="0" xfId="0" applyFont="1" applyFill="1" applyAlignment="1">
      <alignment horizontal="left"/>
    </xf>
    <xf numFmtId="43" fontId="4" fillId="0" borderId="0" xfId="15" applyFont="1" applyFill="1" applyAlignment="1">
      <alignment/>
    </xf>
    <xf numFmtId="164" fontId="2" fillId="0" borderId="0" xfId="15" applyNumberFormat="1" applyFont="1" applyFill="1" applyAlignment="1">
      <alignment horizontal="centerContinuous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center"/>
    </xf>
    <xf numFmtId="38" fontId="4" fillId="0" borderId="0" xfId="0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 horizontal="center"/>
    </xf>
    <xf numFmtId="38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38" fontId="6" fillId="0" borderId="0" xfId="0" applyFont="1" applyFill="1" applyAlignment="1">
      <alignment horizontal="left"/>
    </xf>
    <xf numFmtId="38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64" fontId="7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8" fontId="8" fillId="0" borderId="0" xfId="0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/>
    </xf>
    <xf numFmtId="38" fontId="8" fillId="0" borderId="0" xfId="0" applyFont="1" applyFill="1" applyAlignment="1">
      <alignment/>
    </xf>
    <xf numFmtId="38" fontId="1" fillId="0" borderId="0" xfId="0" applyFont="1" applyFill="1" applyAlignment="1">
      <alignment/>
    </xf>
    <xf numFmtId="38" fontId="9" fillId="0" borderId="0" xfId="0" applyFont="1" applyFill="1" applyAlignment="1" quotePrefix="1">
      <alignment horizontal="left"/>
    </xf>
    <xf numFmtId="38" fontId="9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/>
    </xf>
    <xf numFmtId="38" fontId="5" fillId="0" borderId="0" xfId="0" applyFont="1" applyFill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Alignment="1" quotePrefix="1">
      <alignment horizontal="right"/>
    </xf>
    <xf numFmtId="38" fontId="6" fillId="0" borderId="0" xfId="0" applyFont="1" applyFill="1" applyAlignment="1">
      <alignment/>
    </xf>
    <xf numFmtId="38" fontId="4" fillId="0" borderId="0" xfId="0" applyFont="1" applyFill="1" applyBorder="1" applyAlignment="1">
      <alignment horizontal="right"/>
    </xf>
    <xf numFmtId="37" fontId="2" fillId="0" borderId="0" xfId="0" applyNumberFormat="1" applyFont="1" applyFill="1" applyAlignment="1">
      <alignment horizontal="left"/>
    </xf>
    <xf numFmtId="164" fontId="4" fillId="0" borderId="0" xfId="15" applyNumberFormat="1" applyFont="1" applyFill="1" applyAlignment="1">
      <alignment horizontal="left"/>
    </xf>
    <xf numFmtId="38" fontId="1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Continuous"/>
    </xf>
    <xf numFmtId="38" fontId="4" fillId="0" borderId="7" xfId="0" applyFont="1" applyFill="1" applyBorder="1" applyAlignment="1">
      <alignment/>
    </xf>
    <xf numFmtId="39" fontId="4" fillId="0" borderId="0" xfId="15" applyNumberFormat="1" applyFont="1" applyFill="1" applyBorder="1" applyAlignment="1">
      <alignment/>
    </xf>
    <xf numFmtId="0" fontId="4" fillId="2" borderId="0" xfId="19" applyFont="1" applyFill="1">
      <alignment/>
      <protection/>
    </xf>
    <xf numFmtId="0" fontId="3" fillId="2" borderId="0" xfId="19" applyFont="1" applyFill="1" applyAlignment="1">
      <alignment horizontal="left"/>
      <protection/>
    </xf>
    <xf numFmtId="0" fontId="2" fillId="2" borderId="0" xfId="19" applyFont="1" applyFill="1">
      <alignment/>
      <protection/>
    </xf>
    <xf numFmtId="0" fontId="9" fillId="2" borderId="0" xfId="19" applyFont="1" applyFill="1" applyAlignment="1">
      <alignment horizontal="left"/>
      <protection/>
    </xf>
    <xf numFmtId="0" fontId="2" fillId="2" borderId="0" xfId="19" applyFont="1" applyFill="1" applyAlignment="1">
      <alignment horizontal="left"/>
      <protection/>
    </xf>
    <xf numFmtId="0" fontId="4" fillId="2" borderId="0" xfId="19" applyFont="1" applyFill="1" applyAlignment="1">
      <alignment horizontal="right"/>
      <protection/>
    </xf>
    <xf numFmtId="0" fontId="2" fillId="2" borderId="8" xfId="19" applyFont="1" applyFill="1" applyBorder="1" applyAlignment="1" quotePrefix="1">
      <alignment horizontal="centerContinuous"/>
      <protection/>
    </xf>
    <xf numFmtId="0" fontId="4" fillId="2" borderId="2" xfId="19" applyFont="1" applyFill="1" applyBorder="1" applyAlignment="1">
      <alignment horizontal="centerContinuous"/>
      <protection/>
    </xf>
    <xf numFmtId="0" fontId="4" fillId="2" borderId="9" xfId="19" applyFont="1" applyFill="1" applyBorder="1" applyAlignment="1">
      <alignment horizontal="centerContinuous"/>
      <protection/>
    </xf>
    <xf numFmtId="0" fontId="2" fillId="2" borderId="10" xfId="19" applyFont="1" applyFill="1" applyBorder="1" applyAlignment="1">
      <alignment horizontal="right"/>
      <protection/>
    </xf>
    <xf numFmtId="0" fontId="2" fillId="2" borderId="11" xfId="19" applyFont="1" applyFill="1" applyBorder="1" applyAlignment="1">
      <alignment horizontal="right"/>
      <protection/>
    </xf>
    <xf numFmtId="0" fontId="2" fillId="2" borderId="7" xfId="19" applyFont="1" applyFill="1" applyBorder="1" applyAlignment="1">
      <alignment horizontal="right"/>
      <protection/>
    </xf>
    <xf numFmtId="0" fontId="2" fillId="2" borderId="0" xfId="19" applyFont="1" applyFill="1" applyBorder="1" applyAlignment="1">
      <alignment horizontal="right"/>
      <protection/>
    </xf>
    <xf numFmtId="0" fontId="2" fillId="2" borderId="12" xfId="19" applyFont="1" applyFill="1" applyBorder="1" applyAlignment="1">
      <alignment horizontal="right"/>
      <protection/>
    </xf>
    <xf numFmtId="0" fontId="4" fillId="2" borderId="0" xfId="19" applyFont="1" applyFill="1" applyBorder="1">
      <alignment/>
      <protection/>
    </xf>
    <xf numFmtId="0" fontId="4" fillId="2" borderId="12" xfId="19" applyFont="1" applyFill="1" applyBorder="1">
      <alignment/>
      <protection/>
    </xf>
    <xf numFmtId="0" fontId="2" fillId="2" borderId="13" xfId="19" applyFont="1" applyFill="1" applyBorder="1" applyAlignment="1">
      <alignment horizontal="right"/>
      <protection/>
    </xf>
    <xf numFmtId="0" fontId="2" fillId="2" borderId="1" xfId="19" applyFont="1" applyFill="1" applyBorder="1" applyAlignment="1">
      <alignment horizontal="right"/>
      <protection/>
    </xf>
    <xf numFmtId="0" fontId="2" fillId="2" borderId="14" xfId="19" applyFont="1" applyFill="1" applyBorder="1" applyAlignment="1">
      <alignment horizontal="right"/>
      <protection/>
    </xf>
    <xf numFmtId="164" fontId="4" fillId="2" borderId="0" xfId="15" applyNumberFormat="1" applyFont="1" applyFill="1" applyAlignment="1">
      <alignment/>
    </xf>
    <xf numFmtId="164" fontId="4" fillId="2" borderId="0" xfId="19" applyNumberFormat="1" applyFont="1" applyFill="1">
      <alignment/>
      <protection/>
    </xf>
    <xf numFmtId="164" fontId="4" fillId="2" borderId="0" xfId="15" applyNumberFormat="1" applyFont="1" applyFill="1" applyBorder="1" applyAlignment="1">
      <alignment/>
    </xf>
    <xf numFmtId="164" fontId="4" fillId="2" borderId="3" xfId="15" applyNumberFormat="1" applyFont="1" applyFill="1" applyBorder="1" applyAlignment="1">
      <alignment/>
    </xf>
    <xf numFmtId="0" fontId="2" fillId="2" borderId="0" xfId="19" applyFont="1" applyFill="1" applyAlignment="1">
      <alignment horizontal="right"/>
      <protection/>
    </xf>
    <xf numFmtId="38" fontId="4" fillId="2" borderId="0" xfId="0" applyFont="1" applyFill="1" applyAlignment="1">
      <alignment/>
    </xf>
    <xf numFmtId="0" fontId="2" fillId="2" borderId="4" xfId="19" applyFont="1" applyFill="1" applyBorder="1" applyAlignment="1">
      <alignment horizontal="right"/>
      <protection/>
    </xf>
    <xf numFmtId="0" fontId="2" fillId="2" borderId="5" xfId="19" applyFont="1" applyFill="1" applyBorder="1" applyAlignment="1">
      <alignment horizontal="right"/>
      <protection/>
    </xf>
    <xf numFmtId="0" fontId="4" fillId="2" borderId="5" xfId="19" applyFont="1" applyFill="1" applyBorder="1">
      <alignment/>
      <protection/>
    </xf>
    <xf numFmtId="0" fontId="2" fillId="2" borderId="6" xfId="19" applyFont="1" applyFill="1" applyBorder="1" applyAlignment="1">
      <alignment horizontal="right"/>
      <protection/>
    </xf>
    <xf numFmtId="0" fontId="2" fillId="2" borderId="15" xfId="19" applyFont="1" applyFill="1" applyBorder="1" applyAlignment="1">
      <alignment horizontal="right"/>
      <protection/>
    </xf>
    <xf numFmtId="37" fontId="4" fillId="0" borderId="1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8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 quotePrefix="1">
      <alignment horizontal="center"/>
    </xf>
    <xf numFmtId="38" fontId="2" fillId="0" borderId="0" xfId="0" applyFont="1" applyFill="1" applyAlignment="1">
      <alignment horizontal="center"/>
    </xf>
    <xf numFmtId="37" fontId="4" fillId="0" borderId="2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9" fontId="4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64" fontId="4" fillId="0" borderId="0" xfId="15" applyNumberFormat="1" applyFont="1" applyFill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164" fontId="4" fillId="0" borderId="10" xfId="15" applyNumberFormat="1" applyFont="1" applyFill="1" applyBorder="1" applyAlignment="1">
      <alignment/>
    </xf>
    <xf numFmtId="164" fontId="4" fillId="0" borderId="17" xfId="15" applyNumberFormat="1" applyFont="1" applyFill="1" applyBorder="1" applyAlignment="1">
      <alignment/>
    </xf>
    <xf numFmtId="43" fontId="4" fillId="0" borderId="0" xfId="15" applyNumberFormat="1" applyFont="1" applyFill="1" applyAlignment="1">
      <alignment/>
    </xf>
    <xf numFmtId="38" fontId="2" fillId="0" borderId="0" xfId="0" applyFont="1" applyFill="1" applyAlignment="1">
      <alignment horizontal="centerContinuous"/>
    </xf>
    <xf numFmtId="38" fontId="9" fillId="2" borderId="0" xfId="0" applyFont="1" applyFill="1" applyAlignment="1">
      <alignment horizontal="left"/>
    </xf>
    <xf numFmtId="38" fontId="3" fillId="0" borderId="0" xfId="0" applyFont="1" applyFill="1" applyAlignment="1">
      <alignment/>
    </xf>
    <xf numFmtId="38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quotePrefix="1">
      <alignment/>
    </xf>
    <xf numFmtId="164" fontId="4" fillId="0" borderId="0" xfId="15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right"/>
    </xf>
    <xf numFmtId="49" fontId="7" fillId="0" borderId="0" xfId="15" applyNumberFormat="1" applyFont="1" applyFill="1" applyAlignment="1" quotePrefix="1">
      <alignment horizontal="center"/>
    </xf>
    <xf numFmtId="39" fontId="4" fillId="0" borderId="17" xfId="15" applyNumberFormat="1" applyFont="1" applyFill="1" applyBorder="1" applyAlignment="1">
      <alignment/>
    </xf>
    <xf numFmtId="38" fontId="4" fillId="0" borderId="17" xfId="0" applyFont="1" applyFill="1" applyBorder="1" applyAlignment="1">
      <alignment horizontal="right"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Fill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/>
    </xf>
    <xf numFmtId="169" fontId="4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38" fontId="4" fillId="0" borderId="0" xfId="0" applyFont="1" applyFill="1" applyAlignment="1">
      <alignment horizontal="left" vertical="justify"/>
    </xf>
    <xf numFmtId="38" fontId="4" fillId="0" borderId="0" xfId="0" applyFont="1" applyFill="1" applyAlignment="1">
      <alignment horizontal="justify" vertical="justify"/>
    </xf>
    <xf numFmtId="15" fontId="4" fillId="0" borderId="0" xfId="0" applyNumberFormat="1" applyFont="1" applyFill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IB31Ma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OIB%20Consol%20-%20March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NSL\OIB%20Consol%20-%20Dec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OIB%20Consol%20-%20Mac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3">
        <row r="2">
          <cell r="A2" t="str">
            <v>(Company no. 63026-U)</v>
          </cell>
        </row>
      </sheetData>
      <sheetData sheetId="5">
        <row r="2">
          <cell r="A2" t="str">
            <v>(Company no. 63026-U)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CF-co level"/>
      <sheetName val="CF-AR"/>
      <sheetName val="XXAddn Info"/>
      <sheetName val="xxshares"/>
      <sheetName val="xxTaxation"/>
      <sheetName val="xxOth income"/>
      <sheetName val="xxproof"/>
      <sheetName val="xxx"/>
      <sheetName val="xxxx"/>
      <sheetName val="xx"/>
    </sheetNames>
    <sheetDataSet>
      <sheetData sheetId="0">
        <row r="6">
          <cell r="F6" t="str">
            <v>OLYMPIA INDUSTRIES BERHAD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"/>
      <sheetName val="pl"/>
      <sheetName val="bs"/>
      <sheetName val="Cashflow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Discontinue BS"/>
      <sheetName val="Discontinued PL"/>
      <sheetName val="Disposal Elimination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CF-co level"/>
      <sheetName val="CF-AR"/>
      <sheetName val="XXAddn Info"/>
      <sheetName val="xxshares"/>
      <sheetName val="xxTaxation"/>
      <sheetName val="xxOth income"/>
      <sheetName val="xxproof"/>
      <sheetName val="xxx"/>
      <sheetName val="xxxx"/>
      <sheetName val="xx"/>
    </sheetNames>
    <sheetDataSet>
      <sheetData sheetId="3">
        <row r="28">
          <cell r="F28">
            <v>-5</v>
          </cell>
          <cell r="J28">
            <v>-34</v>
          </cell>
        </row>
      </sheetData>
      <sheetData sheetId="6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  <sheetData sheetId="19">
        <row r="131">
          <cell r="S131">
            <v>-693735.379</v>
          </cell>
        </row>
        <row r="136">
          <cell r="S136">
            <v>-165067.386</v>
          </cell>
        </row>
        <row r="176">
          <cell r="S176">
            <v>-2380.625</v>
          </cell>
        </row>
        <row r="179">
          <cell r="S179">
            <v>-52382.109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SheetLayoutView="100" workbookViewId="0" topLeftCell="A1">
      <selection activeCell="J54" sqref="J54"/>
    </sheetView>
  </sheetViews>
  <sheetFormatPr defaultColWidth="9.140625" defaultRowHeight="12.75"/>
  <cols>
    <col min="1" max="1" width="4.140625" style="34" customWidth="1"/>
    <col min="2" max="2" width="5.7109375" style="34" customWidth="1"/>
    <col min="3" max="3" width="3.8515625" style="34" customWidth="1"/>
    <col min="4" max="4" width="8.7109375" style="34" customWidth="1"/>
    <col min="5" max="5" width="20.140625" style="34" customWidth="1"/>
    <col min="6" max="6" width="12.421875" style="3" customWidth="1"/>
    <col min="7" max="7" width="1.8515625" style="3" customWidth="1"/>
    <col min="8" max="8" width="12.00390625" style="3" customWidth="1"/>
    <col min="9" max="9" width="3.00390625" style="3" customWidth="1"/>
    <col min="10" max="10" width="12.28125" style="3" customWidth="1"/>
    <col min="11" max="11" width="1.7109375" style="3" customWidth="1"/>
    <col min="12" max="12" width="11.28125" style="3" customWidth="1"/>
    <col min="13" max="13" width="3.28125" style="3" customWidth="1"/>
    <col min="14" max="14" width="0.42578125" style="3" customWidth="1"/>
    <col min="15" max="15" width="8.7109375" style="34" customWidth="1"/>
    <col min="16" max="16" width="1.28515625" style="34" customWidth="1"/>
    <col min="17" max="17" width="0.42578125" style="34" customWidth="1"/>
    <col min="18" max="18" width="12.140625" style="34" customWidth="1"/>
    <col min="19" max="16384" width="8.7109375" style="34" customWidth="1"/>
  </cols>
  <sheetData>
    <row r="1" ht="15" customHeight="1">
      <c r="A1" s="35" t="str">
        <f>+'[2]Customise'!F6</f>
        <v>OLYMPIA INDUSTRIES BERHAD</v>
      </c>
    </row>
    <row r="2" ht="15" customHeight="1">
      <c r="A2" s="6" t="s">
        <v>0</v>
      </c>
    </row>
    <row r="3" ht="15" customHeight="1">
      <c r="A3" s="7"/>
    </row>
    <row r="4" ht="15" customHeight="1">
      <c r="A4" s="35" t="s">
        <v>1</v>
      </c>
    </row>
    <row r="5" ht="15" customHeight="1">
      <c r="A5" s="12" t="s">
        <v>280</v>
      </c>
    </row>
    <row r="6" ht="15" customHeight="1">
      <c r="A6" s="4" t="s">
        <v>2</v>
      </c>
    </row>
    <row r="7" spans="8:18" ht="15" customHeight="1">
      <c r="H7" s="37"/>
      <c r="L7" s="37"/>
      <c r="O7" s="49"/>
      <c r="P7" s="49"/>
      <c r="Q7" s="49"/>
      <c r="R7" s="49"/>
    </row>
    <row r="8" spans="6:18" s="4" customFormat="1" ht="15" customHeight="1">
      <c r="F8" s="14" t="s">
        <v>3</v>
      </c>
      <c r="G8" s="14"/>
      <c r="H8" s="14"/>
      <c r="I8" s="3"/>
      <c r="J8" s="119" t="s">
        <v>4</v>
      </c>
      <c r="K8" s="119"/>
      <c r="L8" s="119"/>
      <c r="M8" s="1"/>
      <c r="N8" s="14"/>
      <c r="O8" s="17"/>
      <c r="P8" s="17"/>
      <c r="Q8" s="17"/>
      <c r="R8" s="17"/>
    </row>
    <row r="9" spans="6:18" s="4" customFormat="1" ht="15" customHeight="1">
      <c r="F9" s="1" t="s">
        <v>5</v>
      </c>
      <c r="G9" s="1"/>
      <c r="H9" s="15" t="s">
        <v>6</v>
      </c>
      <c r="I9" s="92"/>
      <c r="J9" s="1" t="s">
        <v>5</v>
      </c>
      <c r="K9" s="1"/>
      <c r="L9" s="1" t="s">
        <v>6</v>
      </c>
      <c r="M9" s="1"/>
      <c r="N9" s="1"/>
      <c r="O9" s="17"/>
      <c r="P9" s="17"/>
      <c r="Q9" s="17"/>
      <c r="R9" s="17"/>
    </row>
    <row r="10" spans="6:18" s="4" customFormat="1" ht="15" customHeight="1">
      <c r="F10" s="2" t="s">
        <v>7</v>
      </c>
      <c r="G10" s="2"/>
      <c r="H10" s="16" t="s">
        <v>7</v>
      </c>
      <c r="I10" s="92"/>
      <c r="J10" s="1" t="s">
        <v>283</v>
      </c>
      <c r="K10" s="2"/>
      <c r="L10" s="1" t="s">
        <v>283</v>
      </c>
      <c r="M10" s="1"/>
      <c r="N10" s="1"/>
      <c r="O10" s="17"/>
      <c r="P10" s="17"/>
      <c r="Q10" s="17"/>
      <c r="R10" s="86"/>
    </row>
    <row r="11" spans="6:18" s="4" customFormat="1" ht="15" customHeight="1">
      <c r="F11" s="2" t="s">
        <v>281</v>
      </c>
      <c r="G11" s="2"/>
      <c r="H11" s="16" t="s">
        <v>282</v>
      </c>
      <c r="I11" s="92"/>
      <c r="J11" s="2" t="str">
        <f>+F11</f>
        <v>31 Mar 2007</v>
      </c>
      <c r="K11" s="2"/>
      <c r="L11" s="2" t="str">
        <f>+H11</f>
        <v>31 Mar 2006</v>
      </c>
      <c r="M11" s="2"/>
      <c r="N11" s="2"/>
      <c r="O11" s="86"/>
      <c r="P11" s="17"/>
      <c r="Q11" s="17"/>
      <c r="R11" s="86"/>
    </row>
    <row r="12" spans="6:18" s="4" customFormat="1" ht="15" customHeight="1">
      <c r="F12" s="1" t="s">
        <v>8</v>
      </c>
      <c r="G12" s="1"/>
      <c r="H12" s="16" t="s">
        <v>8</v>
      </c>
      <c r="I12" s="1"/>
      <c r="J12" s="1" t="s">
        <v>8</v>
      </c>
      <c r="K12" s="1"/>
      <c r="L12" s="2" t="s">
        <v>8</v>
      </c>
      <c r="M12" s="2"/>
      <c r="N12" s="2"/>
      <c r="O12" s="86"/>
      <c r="P12" s="17"/>
      <c r="Q12" s="17"/>
      <c r="R12" s="87"/>
    </row>
    <row r="13" spans="6:18" s="4" customFormat="1" ht="15" customHeight="1">
      <c r="F13" s="3"/>
      <c r="G13" s="3"/>
      <c r="H13" s="3"/>
      <c r="I13" s="3"/>
      <c r="J13" s="3"/>
      <c r="K13" s="3"/>
      <c r="L13" s="3"/>
      <c r="M13" s="3"/>
      <c r="N13" s="3"/>
      <c r="O13" s="17"/>
      <c r="P13" s="17"/>
      <c r="Q13" s="17"/>
      <c r="R13" s="17"/>
    </row>
    <row r="14" spans="1:18" s="4" customFormat="1" ht="15" customHeight="1">
      <c r="A14" s="8" t="s">
        <v>9</v>
      </c>
      <c r="B14" s="4" t="s">
        <v>11</v>
      </c>
      <c r="F14" s="11">
        <v>98049</v>
      </c>
      <c r="G14" s="11"/>
      <c r="H14" s="3">
        <v>61213</v>
      </c>
      <c r="I14" s="3"/>
      <c r="J14" s="24">
        <v>224782</v>
      </c>
      <c r="K14" s="24"/>
      <c r="L14" s="3">
        <v>166009</v>
      </c>
      <c r="M14" s="3"/>
      <c r="N14" s="3"/>
      <c r="O14" s="23"/>
      <c r="P14" s="17"/>
      <c r="Q14" s="17"/>
      <c r="R14" s="11"/>
    </row>
    <row r="15" spans="6:18" s="4" customFormat="1" ht="15" customHeight="1">
      <c r="F15" s="11"/>
      <c r="G15" s="3"/>
      <c r="H15" s="3"/>
      <c r="I15" s="3"/>
      <c r="J15" s="3"/>
      <c r="K15" s="3"/>
      <c r="L15" s="3"/>
      <c r="M15" s="3"/>
      <c r="N15" s="3"/>
      <c r="O15" s="17"/>
      <c r="P15" s="17"/>
      <c r="Q15" s="17"/>
      <c r="R15" s="11"/>
    </row>
    <row r="16" spans="2:18" s="4" customFormat="1" ht="15" customHeight="1">
      <c r="B16" s="4" t="s">
        <v>275</v>
      </c>
      <c r="F16" s="11">
        <v>-89684</v>
      </c>
      <c r="G16" s="93"/>
      <c r="H16" s="3">
        <v>-74038</v>
      </c>
      <c r="I16" s="3"/>
      <c r="J16" s="93">
        <v>-225996</v>
      </c>
      <c r="K16" s="93"/>
      <c r="L16" s="3">
        <v>-193083</v>
      </c>
      <c r="M16" s="3"/>
      <c r="N16" s="3"/>
      <c r="O16" s="23"/>
      <c r="P16" s="17"/>
      <c r="Q16" s="17"/>
      <c r="R16" s="11"/>
    </row>
    <row r="17" spans="6:18" s="4" customFormat="1" ht="15" customHeight="1">
      <c r="F17" s="11"/>
      <c r="G17" s="3"/>
      <c r="H17" s="3"/>
      <c r="I17" s="3"/>
      <c r="J17" s="3"/>
      <c r="K17" s="3"/>
      <c r="L17" s="3"/>
      <c r="M17" s="3"/>
      <c r="N17" s="3"/>
      <c r="O17" s="17"/>
      <c r="P17" s="17"/>
      <c r="Q17" s="17"/>
      <c r="R17" s="11"/>
    </row>
    <row r="18" spans="2:18" s="4" customFormat="1" ht="15" customHeight="1">
      <c r="B18" s="4" t="s">
        <v>151</v>
      </c>
      <c r="F18" s="11">
        <v>13197</v>
      </c>
      <c r="G18" s="93"/>
      <c r="H18" s="3">
        <v>850</v>
      </c>
      <c r="I18" s="3"/>
      <c r="J18" s="93">
        <v>19115</v>
      </c>
      <c r="K18" s="93"/>
      <c r="L18" s="3">
        <v>3284</v>
      </c>
      <c r="M18" s="3"/>
      <c r="N18" s="3"/>
      <c r="O18" s="23"/>
      <c r="P18" s="17"/>
      <c r="Q18" s="17"/>
      <c r="R18" s="11"/>
    </row>
    <row r="19" spans="6:18" s="4" customFormat="1" ht="15" customHeight="1">
      <c r="F19" s="18"/>
      <c r="G19" s="93"/>
      <c r="H19" s="18"/>
      <c r="I19" s="3"/>
      <c r="J19" s="94"/>
      <c r="K19" s="93"/>
      <c r="L19" s="18"/>
      <c r="M19" s="3"/>
      <c r="N19" s="3"/>
      <c r="O19" s="23"/>
      <c r="P19" s="17"/>
      <c r="Q19" s="17"/>
      <c r="R19" s="11"/>
    </row>
    <row r="20" spans="6:18" s="4" customFormat="1" ht="15" customHeight="1">
      <c r="F20" s="11"/>
      <c r="G20" s="93"/>
      <c r="H20" s="3"/>
      <c r="I20" s="3"/>
      <c r="J20" s="93"/>
      <c r="K20" s="93"/>
      <c r="L20" s="3"/>
      <c r="M20" s="3"/>
      <c r="N20" s="3"/>
      <c r="O20" s="23"/>
      <c r="P20" s="17"/>
      <c r="Q20" s="17"/>
      <c r="R20" s="11"/>
    </row>
    <row r="21" spans="2:18" s="4" customFormat="1" ht="15" customHeight="1">
      <c r="B21" s="4" t="s">
        <v>284</v>
      </c>
      <c r="F21" s="11">
        <f>SUM(F14:F18)</f>
        <v>21562</v>
      </c>
      <c r="G21" s="93"/>
      <c r="H21" s="11">
        <f>SUM(H14:H18)</f>
        <v>-11975</v>
      </c>
      <c r="I21" s="3"/>
      <c r="J21" s="11">
        <f>SUM(J14:J18)</f>
        <v>17901</v>
      </c>
      <c r="K21" s="93"/>
      <c r="L21" s="11">
        <f>SUM(L14:L18)</f>
        <v>-23790</v>
      </c>
      <c r="M21" s="3"/>
      <c r="N21" s="3"/>
      <c r="O21" s="23"/>
      <c r="P21" s="17"/>
      <c r="Q21" s="17"/>
      <c r="R21" s="11"/>
    </row>
    <row r="22" spans="6:18" s="4" customFormat="1" ht="15" customHeight="1">
      <c r="F22" s="11"/>
      <c r="G22" s="93"/>
      <c r="H22" s="3"/>
      <c r="I22" s="3"/>
      <c r="J22" s="93"/>
      <c r="K22" s="93"/>
      <c r="L22" s="3"/>
      <c r="M22" s="3"/>
      <c r="N22" s="3"/>
      <c r="O22" s="23"/>
      <c r="P22" s="17"/>
      <c r="Q22" s="17"/>
      <c r="R22" s="11"/>
    </row>
    <row r="23" spans="2:18" s="4" customFormat="1" ht="15" customHeight="1">
      <c r="B23" s="4" t="s">
        <v>276</v>
      </c>
      <c r="F23" s="11">
        <v>-33910</v>
      </c>
      <c r="G23" s="17"/>
      <c r="H23" s="3">
        <v>-34655</v>
      </c>
      <c r="I23" s="11"/>
      <c r="J23" s="93">
        <v>-101401</v>
      </c>
      <c r="K23" s="17"/>
      <c r="L23" s="11">
        <v>-90278</v>
      </c>
      <c r="M23" s="3"/>
      <c r="N23" s="3"/>
      <c r="O23" s="23"/>
      <c r="P23" s="17"/>
      <c r="Q23" s="17"/>
      <c r="R23" s="11"/>
    </row>
    <row r="24" spans="6:18" s="4" customFormat="1" ht="15" customHeight="1">
      <c r="F24" s="18"/>
      <c r="G24" s="17"/>
      <c r="H24" s="18"/>
      <c r="I24" s="11"/>
      <c r="J24" s="18"/>
      <c r="K24" s="17"/>
      <c r="L24" s="18"/>
      <c r="M24" s="11"/>
      <c r="N24" s="11"/>
      <c r="O24" s="17"/>
      <c r="P24" s="17"/>
      <c r="Q24" s="17"/>
      <c r="R24" s="11"/>
    </row>
    <row r="25" spans="6:18" s="4" customFormat="1" ht="15" customHeight="1">
      <c r="F25" s="11"/>
      <c r="G25" s="17"/>
      <c r="H25" s="3"/>
      <c r="I25" s="11"/>
      <c r="J25" s="11"/>
      <c r="K25" s="17"/>
      <c r="L25" s="11"/>
      <c r="M25" s="11"/>
      <c r="N25" s="11"/>
      <c r="O25" s="17"/>
      <c r="P25" s="17"/>
      <c r="Q25" s="17"/>
      <c r="R25" s="11"/>
    </row>
    <row r="26" spans="1:18" s="4" customFormat="1" ht="15" customHeight="1">
      <c r="A26" s="8"/>
      <c r="B26" s="10" t="s">
        <v>108</v>
      </c>
      <c r="F26" s="24">
        <f>SUM(F21:F23)</f>
        <v>-12348</v>
      </c>
      <c r="H26" s="3">
        <f>+H21+H23</f>
        <v>-46630</v>
      </c>
      <c r="I26" s="3"/>
      <c r="J26" s="3">
        <f>+J21+J23</f>
        <v>-83500</v>
      </c>
      <c r="L26" s="3">
        <f>+L21+L23</f>
        <v>-114068</v>
      </c>
      <c r="M26" s="3"/>
      <c r="N26" s="3"/>
      <c r="O26" s="23"/>
      <c r="P26" s="17"/>
      <c r="Q26" s="17"/>
      <c r="R26" s="11"/>
    </row>
    <row r="27" spans="6:18" s="4" customFormat="1" ht="15" customHeight="1">
      <c r="F27" s="11"/>
      <c r="G27" s="17"/>
      <c r="H27" s="11"/>
      <c r="I27" s="11"/>
      <c r="J27" s="24"/>
      <c r="K27" s="17"/>
      <c r="L27" s="11"/>
      <c r="M27" s="3"/>
      <c r="N27" s="3"/>
      <c r="O27" s="17"/>
      <c r="P27" s="17"/>
      <c r="Q27" s="17"/>
      <c r="R27" s="11"/>
    </row>
    <row r="28" spans="2:18" s="4" customFormat="1" ht="15" customHeight="1">
      <c r="B28" s="4" t="s">
        <v>152</v>
      </c>
      <c r="F28" s="11">
        <v>-5</v>
      </c>
      <c r="H28" s="3">
        <v>-30</v>
      </c>
      <c r="I28" s="3"/>
      <c r="J28" s="27">
        <v>-34</v>
      </c>
      <c r="L28" s="3">
        <v>-72</v>
      </c>
      <c r="M28" s="3"/>
      <c r="N28" s="3"/>
      <c r="O28" s="23"/>
      <c r="P28" s="17"/>
      <c r="Q28" s="17"/>
      <c r="R28" s="11"/>
    </row>
    <row r="29" spans="6:18" s="4" customFormat="1" ht="15" customHeight="1">
      <c r="F29" s="3"/>
      <c r="H29" s="18"/>
      <c r="I29" s="3"/>
      <c r="J29" s="3"/>
      <c r="L29" s="18"/>
      <c r="M29" s="11"/>
      <c r="N29" s="11"/>
      <c r="O29" s="17"/>
      <c r="P29" s="17"/>
      <c r="Q29" s="17"/>
      <c r="R29" s="11"/>
    </row>
    <row r="30" spans="6:18" s="4" customFormat="1" ht="15" customHeight="1">
      <c r="F30" s="95"/>
      <c r="H30" s="3"/>
      <c r="I30" s="3"/>
      <c r="J30" s="95"/>
      <c r="L30" s="3"/>
      <c r="M30" s="3"/>
      <c r="N30" s="3"/>
      <c r="O30" s="17"/>
      <c r="P30" s="17"/>
      <c r="Q30" s="17"/>
      <c r="R30" s="11"/>
    </row>
    <row r="31" spans="2:18" s="4" customFormat="1" ht="15" customHeight="1">
      <c r="B31" s="4" t="s">
        <v>205</v>
      </c>
      <c r="F31" s="3">
        <f>SUM(F26:F28)</f>
        <v>-12353</v>
      </c>
      <c r="G31" s="3">
        <f>SUM(G26:G28)</f>
        <v>0</v>
      </c>
      <c r="H31" s="3">
        <f>SUM(H26:H28)</f>
        <v>-46660</v>
      </c>
      <c r="I31" s="3"/>
      <c r="J31" s="3">
        <f>SUM(J26:J28)</f>
        <v>-83534</v>
      </c>
      <c r="L31" s="3">
        <f>SUM(L26:L28)</f>
        <v>-114140</v>
      </c>
      <c r="M31" s="3"/>
      <c r="N31" s="3"/>
      <c r="O31" s="23"/>
      <c r="P31" s="17"/>
      <c r="Q31" s="17"/>
      <c r="R31" s="11"/>
    </row>
    <row r="32" spans="6:18" s="4" customFormat="1" ht="15" customHeight="1" thickBot="1">
      <c r="F32" s="96"/>
      <c r="H32" s="96"/>
      <c r="I32" s="3"/>
      <c r="J32" s="96"/>
      <c r="L32" s="96"/>
      <c r="M32" s="3"/>
      <c r="N32" s="3"/>
      <c r="O32" s="17"/>
      <c r="P32" s="17"/>
      <c r="Q32" s="17"/>
      <c r="R32" s="11"/>
    </row>
    <row r="33" spans="6:18" s="4" customFormat="1" ht="15" customHeight="1" thickTop="1">
      <c r="F33" s="11"/>
      <c r="H33" s="3"/>
      <c r="I33" s="3"/>
      <c r="J33" s="11"/>
      <c r="L33" s="3"/>
      <c r="M33" s="3"/>
      <c r="N33" s="3"/>
      <c r="O33" s="17"/>
      <c r="P33" s="17"/>
      <c r="Q33" s="17"/>
      <c r="R33" s="11"/>
    </row>
    <row r="34" spans="2:18" s="4" customFormat="1" ht="15" customHeight="1">
      <c r="B34" s="4" t="s">
        <v>206</v>
      </c>
      <c r="F34" s="11"/>
      <c r="H34" s="3"/>
      <c r="I34" s="3"/>
      <c r="J34" s="11"/>
      <c r="L34" s="3"/>
      <c r="M34" s="3"/>
      <c r="N34" s="3"/>
      <c r="O34" s="17"/>
      <c r="P34" s="17"/>
      <c r="Q34" s="17"/>
      <c r="R34" s="11"/>
    </row>
    <row r="35" spans="6:18" s="4" customFormat="1" ht="15" customHeight="1">
      <c r="F35" s="11"/>
      <c r="H35" s="3"/>
      <c r="I35" s="3"/>
      <c r="J35" s="11"/>
      <c r="L35" s="3"/>
      <c r="M35" s="3"/>
      <c r="N35" s="3"/>
      <c r="O35" s="17"/>
      <c r="P35" s="17"/>
      <c r="Q35" s="17"/>
      <c r="R35" s="11"/>
    </row>
    <row r="36" spans="2:18" s="4" customFormat="1" ht="15" customHeight="1">
      <c r="B36" s="10" t="s">
        <v>207</v>
      </c>
      <c r="F36" s="9">
        <v>-14666</v>
      </c>
      <c r="H36" s="9">
        <v>-45856</v>
      </c>
      <c r="J36" s="9">
        <v>-84296</v>
      </c>
      <c r="L36" s="9">
        <v>-111695</v>
      </c>
      <c r="O36" s="17"/>
      <c r="P36" s="17"/>
      <c r="Q36" s="17"/>
      <c r="R36" s="23"/>
    </row>
    <row r="37" spans="2:18" s="4" customFormat="1" ht="15" customHeight="1">
      <c r="B37" s="10"/>
      <c r="F37" s="9"/>
      <c r="H37" s="9"/>
      <c r="J37" s="9"/>
      <c r="L37" s="9"/>
      <c r="O37" s="17"/>
      <c r="P37" s="17"/>
      <c r="Q37" s="17"/>
      <c r="R37" s="23"/>
    </row>
    <row r="38" spans="2:18" s="4" customFormat="1" ht="15" customHeight="1">
      <c r="B38" s="10" t="s">
        <v>153</v>
      </c>
      <c r="F38" s="9">
        <v>2313</v>
      </c>
      <c r="H38" s="3">
        <v>-804</v>
      </c>
      <c r="I38" s="3"/>
      <c r="J38" s="27">
        <v>762</v>
      </c>
      <c r="L38" s="3">
        <v>-2445</v>
      </c>
      <c r="M38" s="3"/>
      <c r="N38" s="3"/>
      <c r="O38" s="23"/>
      <c r="P38" s="17"/>
      <c r="Q38" s="17"/>
      <c r="R38" s="11"/>
    </row>
    <row r="39" spans="6:18" s="4" customFormat="1" ht="15" customHeight="1">
      <c r="F39" s="3"/>
      <c r="H39" s="18"/>
      <c r="I39" s="3"/>
      <c r="J39" s="3"/>
      <c r="L39" s="18"/>
      <c r="M39" s="11"/>
      <c r="N39" s="11"/>
      <c r="O39" s="17"/>
      <c r="P39" s="17"/>
      <c r="Q39" s="17"/>
      <c r="R39" s="11"/>
    </row>
    <row r="40" spans="6:18" s="4" customFormat="1" ht="15" customHeight="1">
      <c r="F40" s="95"/>
      <c r="H40" s="3"/>
      <c r="I40" s="3"/>
      <c r="J40" s="95"/>
      <c r="L40" s="3"/>
      <c r="M40" s="3"/>
      <c r="N40" s="3"/>
      <c r="O40" s="17"/>
      <c r="P40" s="17"/>
      <c r="Q40" s="17"/>
      <c r="R40" s="11"/>
    </row>
    <row r="41" spans="6:18" s="4" customFormat="1" ht="15" customHeight="1">
      <c r="F41" s="3">
        <f>F31</f>
        <v>-12353</v>
      </c>
      <c r="H41" s="3">
        <f>H31</f>
        <v>-46660</v>
      </c>
      <c r="I41" s="3"/>
      <c r="J41" s="3">
        <f>J31</f>
        <v>-83534</v>
      </c>
      <c r="L41" s="3">
        <f>L31</f>
        <v>-114140</v>
      </c>
      <c r="M41" s="3"/>
      <c r="N41" s="3"/>
      <c r="O41" s="23"/>
      <c r="P41" s="17"/>
      <c r="Q41" s="17"/>
      <c r="R41" s="11"/>
    </row>
    <row r="42" spans="6:18" s="4" customFormat="1" ht="15" customHeight="1" thickBot="1">
      <c r="F42" s="96"/>
      <c r="H42" s="96"/>
      <c r="I42" s="3"/>
      <c r="J42" s="96"/>
      <c r="L42" s="96"/>
      <c r="M42" s="11"/>
      <c r="N42" s="11"/>
      <c r="O42" s="17"/>
      <c r="P42" s="17"/>
      <c r="Q42" s="17"/>
      <c r="R42" s="11"/>
    </row>
    <row r="43" spans="6:18" s="4" customFormat="1" ht="15" customHeight="1" thickTop="1">
      <c r="F43" s="3"/>
      <c r="G43" s="3"/>
      <c r="H43" s="3"/>
      <c r="I43" s="3"/>
      <c r="J43" s="3"/>
      <c r="K43" s="3"/>
      <c r="L43" s="3"/>
      <c r="M43" s="3"/>
      <c r="N43" s="3"/>
      <c r="O43" s="17"/>
      <c r="P43" s="17"/>
      <c r="Q43" s="17"/>
      <c r="R43" s="17"/>
    </row>
    <row r="44" spans="6:18" s="4" customFormat="1" ht="15" customHeight="1">
      <c r="F44" s="3"/>
      <c r="G44" s="3"/>
      <c r="H44" s="3"/>
      <c r="I44" s="3"/>
      <c r="J44" s="3"/>
      <c r="K44" s="3"/>
      <c r="L44" s="3"/>
      <c r="M44" s="3"/>
      <c r="N44" s="3"/>
      <c r="O44" s="17"/>
      <c r="P44" s="17"/>
      <c r="Q44" s="17"/>
      <c r="R44" s="17"/>
    </row>
    <row r="45" spans="1:18" s="4" customFormat="1" ht="15" customHeight="1">
      <c r="A45" s="8">
        <v>2</v>
      </c>
      <c r="B45" s="8" t="s">
        <v>10</v>
      </c>
      <c r="C45" s="8" t="s">
        <v>156</v>
      </c>
      <c r="F45" s="3"/>
      <c r="H45" s="97"/>
      <c r="I45" s="3"/>
      <c r="J45" s="3"/>
      <c r="K45" s="3"/>
      <c r="L45" s="3"/>
      <c r="M45" s="3"/>
      <c r="N45" s="3"/>
      <c r="O45" s="17"/>
      <c r="P45" s="17"/>
      <c r="Q45" s="17"/>
      <c r="R45" s="17"/>
    </row>
    <row r="46" spans="4:18" s="4" customFormat="1" ht="15" customHeight="1">
      <c r="D46" s="4" t="s">
        <v>157</v>
      </c>
      <c r="F46" s="3"/>
      <c r="G46" s="3"/>
      <c r="H46" s="3"/>
      <c r="I46" s="3"/>
      <c r="J46" s="3"/>
      <c r="K46" s="3"/>
      <c r="L46" s="3"/>
      <c r="M46" s="3"/>
      <c r="N46" s="3"/>
      <c r="O46" s="17"/>
      <c r="P46" s="17"/>
      <c r="Q46" s="17"/>
      <c r="R46" s="17"/>
    </row>
    <row r="47" spans="6:18" s="4" customFormat="1" ht="15" customHeight="1">
      <c r="F47" s="3"/>
      <c r="G47" s="3"/>
      <c r="H47" s="3"/>
      <c r="I47" s="3"/>
      <c r="J47" s="3"/>
      <c r="K47" s="3"/>
      <c r="L47" s="3"/>
      <c r="M47" s="3"/>
      <c r="N47" s="3"/>
      <c r="O47" s="17"/>
      <c r="P47" s="17"/>
      <c r="Q47" s="17"/>
      <c r="R47" s="17"/>
    </row>
    <row r="48" spans="3:18" s="4" customFormat="1" ht="15" customHeight="1">
      <c r="C48" s="8" t="s">
        <v>13</v>
      </c>
      <c r="D48" s="8" t="s">
        <v>410</v>
      </c>
      <c r="F48" s="97">
        <f>F36/'BS'!D33*100</f>
        <v>-28.84849915417601</v>
      </c>
      <c r="G48" s="97"/>
      <c r="H48" s="97">
        <f>H36/508381*100</f>
        <v>-9.02000664855689</v>
      </c>
      <c r="I48" s="97"/>
      <c r="J48" s="97">
        <f>J36/'BS'!D33*100</f>
        <v>-165.812974546599</v>
      </c>
      <c r="K48" s="97"/>
      <c r="L48" s="97">
        <f>L36/508381*100</f>
        <v>-21.9707266793999</v>
      </c>
      <c r="M48" s="97"/>
      <c r="N48" s="97"/>
      <c r="O48" s="17"/>
      <c r="P48" s="17"/>
      <c r="Q48" s="17"/>
      <c r="R48" s="17"/>
    </row>
    <row r="49" spans="6:18" s="4" customFormat="1" ht="15" customHeight="1">
      <c r="F49" s="3"/>
      <c r="G49" s="3"/>
      <c r="H49" s="3"/>
      <c r="I49" s="3"/>
      <c r="J49" s="3"/>
      <c r="K49" s="3"/>
      <c r="L49" s="3"/>
      <c r="M49" s="3"/>
      <c r="N49" s="3"/>
      <c r="O49" s="17"/>
      <c r="P49" s="17"/>
      <c r="Q49" s="17"/>
      <c r="R49" s="17"/>
    </row>
    <row r="50" spans="3:18" s="4" customFormat="1" ht="15" customHeight="1">
      <c r="C50" s="8" t="s">
        <v>14</v>
      </c>
      <c r="D50" s="8" t="s">
        <v>15</v>
      </c>
      <c r="F50" s="32" t="s">
        <v>16</v>
      </c>
      <c r="G50" s="32"/>
      <c r="H50" s="32" t="s">
        <v>16</v>
      </c>
      <c r="I50" s="32"/>
      <c r="J50" s="32" t="s">
        <v>16</v>
      </c>
      <c r="K50" s="32"/>
      <c r="L50" s="32" t="s">
        <v>16</v>
      </c>
      <c r="M50" s="32"/>
      <c r="N50" s="32"/>
      <c r="O50" s="17"/>
      <c r="P50" s="17"/>
      <c r="Q50" s="17"/>
      <c r="R50" s="17"/>
    </row>
    <row r="51" spans="6:18" s="4" customFormat="1" ht="15" customHeight="1">
      <c r="F51" s="3"/>
      <c r="G51" s="3"/>
      <c r="H51" s="21"/>
      <c r="I51" s="3"/>
      <c r="J51" s="3"/>
      <c r="K51" s="3"/>
      <c r="L51" s="3"/>
      <c r="M51" s="3"/>
      <c r="N51" s="3"/>
      <c r="O51" s="17"/>
      <c r="P51" s="17"/>
      <c r="Q51" s="17"/>
      <c r="R51" s="17"/>
    </row>
    <row r="52" spans="6:14" s="4" customFormat="1" ht="15" customHeight="1">
      <c r="F52" s="3"/>
      <c r="G52" s="3"/>
      <c r="H52" s="3"/>
      <c r="I52" s="3"/>
      <c r="J52" s="3"/>
      <c r="K52" s="3"/>
      <c r="L52" s="3"/>
      <c r="M52" s="3"/>
      <c r="N52" s="3"/>
    </row>
    <row r="53" spans="2:14" s="4" customFormat="1" ht="15" customHeight="1">
      <c r="B53" s="4" t="s">
        <v>158</v>
      </c>
      <c r="F53" s="3"/>
      <c r="G53" s="3"/>
      <c r="H53" s="3"/>
      <c r="I53" s="3"/>
      <c r="J53" s="3"/>
      <c r="K53" s="3"/>
      <c r="L53" s="3"/>
      <c r="M53" s="3"/>
      <c r="N53" s="3"/>
    </row>
    <row r="54" spans="2:14" s="4" customFormat="1" ht="15" customHeight="1">
      <c r="B54" s="4" t="s">
        <v>208</v>
      </c>
      <c r="F54" s="3"/>
      <c r="G54" s="3"/>
      <c r="H54" s="3"/>
      <c r="I54" s="3"/>
      <c r="J54" s="3"/>
      <c r="K54" s="3"/>
      <c r="L54" s="3"/>
      <c r="M54" s="3"/>
      <c r="N54" s="3"/>
    </row>
  </sheetData>
  <mergeCells count="1">
    <mergeCell ref="J8:L8"/>
  </mergeCells>
  <printOptions/>
  <pageMargins left="1.01" right="0.25" top="0.54" bottom="0.45" header="0.5" footer="0.19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workbookViewId="0" topLeftCell="A46">
      <selection activeCell="A57" sqref="A57"/>
    </sheetView>
  </sheetViews>
  <sheetFormatPr defaultColWidth="9.140625" defaultRowHeight="12.75"/>
  <cols>
    <col min="1" max="1" width="2.57421875" style="4" customWidth="1"/>
    <col min="2" max="2" width="3.00390625" style="4" customWidth="1"/>
    <col min="3" max="3" width="42.140625" style="4" customWidth="1"/>
    <col min="4" max="4" width="19.57421875" style="3" customWidth="1"/>
    <col min="5" max="5" width="4.57421875" style="3" customWidth="1"/>
    <col min="6" max="6" width="21.28125" style="3" customWidth="1"/>
    <col min="7" max="16384" width="9.140625" style="4" customWidth="1"/>
  </cols>
  <sheetData>
    <row r="1" ht="14.25">
      <c r="A1" s="36" t="s">
        <v>147</v>
      </c>
    </row>
    <row r="2" ht="12.75">
      <c r="A2" s="6" t="str">
        <f>+'[1]pl'!A2</f>
        <v>(Company no. 63026-U)</v>
      </c>
    </row>
    <row r="3" ht="9" customHeight="1">
      <c r="A3" s="7"/>
    </row>
    <row r="4" ht="12.75">
      <c r="A4" s="5" t="s">
        <v>17</v>
      </c>
    </row>
    <row r="5" ht="12.75">
      <c r="A5" s="12" t="s">
        <v>285</v>
      </c>
    </row>
    <row r="6" spans="1:6" ht="12.75">
      <c r="A6" s="98"/>
      <c r="D6" s="1" t="s">
        <v>18</v>
      </c>
      <c r="F6" s="1" t="s">
        <v>19</v>
      </c>
    </row>
    <row r="7" spans="4:6" ht="12.75">
      <c r="D7" s="2" t="s">
        <v>20</v>
      </c>
      <c r="E7" s="2"/>
      <c r="F7" s="1" t="s">
        <v>21</v>
      </c>
    </row>
    <row r="8" spans="4:6" ht="12.75">
      <c r="D8" s="1" t="s">
        <v>22</v>
      </c>
      <c r="E8" s="1"/>
      <c r="F8" s="1" t="s">
        <v>23</v>
      </c>
    </row>
    <row r="9" spans="4:6" ht="12.75">
      <c r="D9" s="2" t="str">
        <f>PL!F11</f>
        <v>31 Mar 2007</v>
      </c>
      <c r="E9" s="1"/>
      <c r="F9" s="2" t="s">
        <v>277</v>
      </c>
    </row>
    <row r="10" spans="4:6" ht="12.75">
      <c r="D10" s="1" t="s">
        <v>8</v>
      </c>
      <c r="E10" s="1"/>
      <c r="F10" s="1" t="s">
        <v>8</v>
      </c>
    </row>
    <row r="11" ht="12.75">
      <c r="A11" s="7" t="s">
        <v>209</v>
      </c>
    </row>
    <row r="12" ht="12.75">
      <c r="A12" s="7" t="s">
        <v>210</v>
      </c>
    </row>
    <row r="13" spans="1:6" ht="12.75">
      <c r="A13" s="4" t="s">
        <v>24</v>
      </c>
      <c r="D13" s="3">
        <v>35159</v>
      </c>
      <c r="F13" s="3">
        <v>34851</v>
      </c>
    </row>
    <row r="14" spans="1:6" ht="12.75">
      <c r="A14" s="4" t="s">
        <v>25</v>
      </c>
      <c r="D14" s="3">
        <v>316488</v>
      </c>
      <c r="F14" s="3">
        <v>316488</v>
      </c>
    </row>
    <row r="15" spans="1:6" ht="12.75">
      <c r="A15" s="4" t="s">
        <v>26</v>
      </c>
      <c r="D15" s="3">
        <v>125000</v>
      </c>
      <c r="F15" s="3">
        <v>125000</v>
      </c>
    </row>
    <row r="16" spans="1:6" ht="12.75">
      <c r="A16" s="4" t="s">
        <v>27</v>
      </c>
      <c r="D16" s="3">
        <v>159852</v>
      </c>
      <c r="F16" s="3">
        <v>153425</v>
      </c>
    </row>
    <row r="17" spans="1:6" ht="12.75">
      <c r="A17" s="4" t="s">
        <v>28</v>
      </c>
      <c r="D17" s="3">
        <v>4553</v>
      </c>
      <c r="F17" s="3">
        <v>8677</v>
      </c>
    </row>
    <row r="18" spans="1:6" ht="12.75">
      <c r="A18" s="8"/>
      <c r="D18" s="39">
        <f>SUM(D13:D17)</f>
        <v>641052</v>
      </c>
      <c r="E18" s="4"/>
      <c r="F18" s="39">
        <f>SUM(F13:F17)</f>
        <v>638441</v>
      </c>
    </row>
    <row r="19" ht="12.75">
      <c r="A19" s="7" t="s">
        <v>211</v>
      </c>
    </row>
    <row r="20" spans="1:7" ht="12.75">
      <c r="A20" s="4" t="s">
        <v>29</v>
      </c>
      <c r="D20" s="40">
        <v>51151</v>
      </c>
      <c r="F20" s="40">
        <v>29344</v>
      </c>
      <c r="G20" s="51"/>
    </row>
    <row r="21" spans="1:6" ht="12.75">
      <c r="A21" s="4" t="s">
        <v>30</v>
      </c>
      <c r="D21" s="41">
        <v>1668</v>
      </c>
      <c r="F21" s="42">
        <v>2737</v>
      </c>
    </row>
    <row r="22" spans="1:6" ht="12.75">
      <c r="A22" s="10" t="s">
        <v>31</v>
      </c>
      <c r="D22" s="42">
        <v>519</v>
      </c>
      <c r="F22" s="42">
        <v>450</v>
      </c>
    </row>
    <row r="23" spans="1:6" ht="12.75">
      <c r="A23" s="10" t="s">
        <v>32</v>
      </c>
      <c r="D23" s="42">
        <v>182252</v>
      </c>
      <c r="F23" s="41">
        <v>175268</v>
      </c>
    </row>
    <row r="24" spans="1:6" ht="12.75">
      <c r="A24" s="4" t="s">
        <v>159</v>
      </c>
      <c r="D24" s="41">
        <v>123350</v>
      </c>
      <c r="F24" s="41">
        <v>100215</v>
      </c>
    </row>
    <row r="25" spans="1:6" ht="12.75">
      <c r="A25" s="4" t="s">
        <v>33</v>
      </c>
      <c r="D25" s="41">
        <v>43400</v>
      </c>
      <c r="F25" s="41">
        <v>47283</v>
      </c>
    </row>
    <row r="26" spans="1:6" ht="12.75">
      <c r="A26" s="4" t="s">
        <v>34</v>
      </c>
      <c r="D26" s="43">
        <v>10361</v>
      </c>
      <c r="F26" s="43">
        <v>7541</v>
      </c>
    </row>
    <row r="27" spans="4:6" ht="13.5" customHeight="1">
      <c r="D27" s="11">
        <f>SUM(D20:D26)</f>
        <v>412701</v>
      </c>
      <c r="E27" s="11"/>
      <c r="F27" s="11">
        <f>SUM(F20:F26)</f>
        <v>362838</v>
      </c>
    </row>
    <row r="28" spans="4:6" ht="12.75">
      <c r="D28" s="11"/>
      <c r="E28" s="11"/>
      <c r="F28" s="11"/>
    </row>
    <row r="29" spans="1:6" ht="13.5" thickBot="1">
      <c r="A29" s="7" t="s">
        <v>212</v>
      </c>
      <c r="D29" s="20">
        <f>D27+D18</f>
        <v>1053753</v>
      </c>
      <c r="E29" s="11"/>
      <c r="F29" s="20">
        <f>F27+F18</f>
        <v>1001279</v>
      </c>
    </row>
    <row r="30" spans="1:6" ht="12.75">
      <c r="A30" s="7"/>
      <c r="D30" s="11"/>
      <c r="E30" s="11"/>
      <c r="F30" s="11"/>
    </row>
    <row r="31" spans="1:6" ht="12.75">
      <c r="A31" s="7" t="s">
        <v>213</v>
      </c>
      <c r="D31" s="11"/>
      <c r="E31" s="11"/>
      <c r="F31" s="11"/>
    </row>
    <row r="32" spans="1:6" ht="12.75">
      <c r="A32" s="7" t="s">
        <v>214</v>
      </c>
      <c r="D32" s="11"/>
      <c r="E32" s="11"/>
      <c r="F32" s="11"/>
    </row>
    <row r="33" spans="1:6" ht="12.75">
      <c r="A33" s="4" t="s">
        <v>38</v>
      </c>
      <c r="D33" s="3">
        <f>508381-457543</f>
        <v>50838</v>
      </c>
      <c r="F33" s="3">
        <v>508381</v>
      </c>
    </row>
    <row r="34" spans="1:6" ht="12.75">
      <c r="A34" s="4" t="s">
        <v>39</v>
      </c>
      <c r="D34" s="18">
        <f>-1634585+1+457543</f>
        <v>-1177041</v>
      </c>
      <c r="F34" s="18">
        <f>196122-233884-1512574</f>
        <v>-1550336</v>
      </c>
    </row>
    <row r="35" spans="1:6" ht="12.75">
      <c r="A35" s="10"/>
      <c r="B35" s="7"/>
      <c r="D35" s="3">
        <f>SUM(D32:D34)</f>
        <v>-1126203</v>
      </c>
      <c r="F35" s="3">
        <f>SUM(F33:F34)</f>
        <v>-1041955</v>
      </c>
    </row>
    <row r="36" spans="1:6" ht="12.75">
      <c r="A36" s="7" t="s">
        <v>153</v>
      </c>
      <c r="D36" s="3">
        <v>8548</v>
      </c>
      <c r="F36" s="3">
        <v>7786</v>
      </c>
    </row>
    <row r="37" spans="1:6" ht="12.75">
      <c r="A37" s="7" t="s">
        <v>215</v>
      </c>
      <c r="D37" s="19">
        <f>SUM(D35:D36)</f>
        <v>-1117655</v>
      </c>
      <c r="F37" s="19">
        <f>+F35+F36</f>
        <v>-1034169</v>
      </c>
    </row>
    <row r="38" spans="1:6" ht="12.75">
      <c r="A38" s="7"/>
      <c r="D38" s="11"/>
      <c r="E38" s="11"/>
      <c r="F38" s="11"/>
    </row>
    <row r="39" spans="1:6" ht="12.75">
      <c r="A39" s="7" t="s">
        <v>216</v>
      </c>
      <c r="D39" s="11"/>
      <c r="E39" s="11"/>
      <c r="F39" s="11"/>
    </row>
    <row r="40" spans="1:6" ht="12.75">
      <c r="A40" s="4" t="s">
        <v>40</v>
      </c>
      <c r="D40" s="11">
        <v>54763</v>
      </c>
      <c r="E40" s="11"/>
      <c r="F40" s="11">
        <v>55704</v>
      </c>
    </row>
    <row r="41" spans="1:6" ht="12.75">
      <c r="A41" s="10" t="s">
        <v>160</v>
      </c>
      <c r="D41" s="18">
        <v>12942</v>
      </c>
      <c r="E41" s="11"/>
      <c r="F41" s="18">
        <v>12930</v>
      </c>
    </row>
    <row r="42" spans="1:6" ht="12.75">
      <c r="A42" s="7"/>
      <c r="D42" s="11">
        <f>SUM(D40:D41)</f>
        <v>67705</v>
      </c>
      <c r="E42" s="11"/>
      <c r="F42" s="11">
        <f>SUM(F40:F41)</f>
        <v>68634</v>
      </c>
    </row>
    <row r="43" spans="1:6" ht="12.75">
      <c r="A43" s="7"/>
      <c r="D43" s="11"/>
      <c r="E43" s="11"/>
      <c r="F43" s="11"/>
    </row>
    <row r="44" ht="12.75">
      <c r="A44" s="7" t="s">
        <v>217</v>
      </c>
    </row>
    <row r="45" spans="1:6" ht="12.75">
      <c r="A45" s="4" t="s">
        <v>35</v>
      </c>
      <c r="D45" s="40">
        <v>0</v>
      </c>
      <c r="F45" s="40">
        <v>211</v>
      </c>
    </row>
    <row r="46" spans="1:6" ht="12.75">
      <c r="A46" s="4" t="s">
        <v>161</v>
      </c>
      <c r="D46" s="41">
        <v>1208730</v>
      </c>
      <c r="F46" s="41">
        <v>1114977</v>
      </c>
    </row>
    <row r="47" spans="1:6" ht="12.75">
      <c r="A47" s="4" t="s">
        <v>36</v>
      </c>
      <c r="D47" s="41">
        <v>858803</v>
      </c>
      <c r="F47" s="41">
        <v>815237</v>
      </c>
    </row>
    <row r="48" spans="1:6" ht="12.75">
      <c r="A48" s="4" t="s">
        <v>37</v>
      </c>
      <c r="D48" s="43">
        <v>36170</v>
      </c>
      <c r="F48" s="43">
        <v>36389</v>
      </c>
    </row>
    <row r="49" spans="4:6" ht="12.75">
      <c r="D49" s="11">
        <f>SUM(D45:D48)</f>
        <v>2103703</v>
      </c>
      <c r="E49" s="11"/>
      <c r="F49" s="11">
        <f>SUM(F45:F48)</f>
        <v>1966814</v>
      </c>
    </row>
    <row r="50" spans="4:6" ht="12.75">
      <c r="D50" s="11"/>
      <c r="E50" s="11"/>
      <c r="F50" s="11"/>
    </row>
    <row r="51" spans="1:6" ht="12.75">
      <c r="A51" s="7" t="s">
        <v>218</v>
      </c>
      <c r="D51" s="11">
        <f>D42+D49</f>
        <v>2171408</v>
      </c>
      <c r="E51" s="11"/>
      <c r="F51" s="11">
        <f>F42+F49</f>
        <v>2035448</v>
      </c>
    </row>
    <row r="52" spans="4:6" ht="12.75">
      <c r="D52" s="11"/>
      <c r="E52" s="11"/>
      <c r="F52" s="11"/>
    </row>
    <row r="53" spans="1:6" ht="13.5" thickBot="1">
      <c r="A53" s="7" t="s">
        <v>219</v>
      </c>
      <c r="D53" s="20">
        <f>D37+D51</f>
        <v>1053753</v>
      </c>
      <c r="E53" s="11"/>
      <c r="F53" s="20">
        <f>F37+F51</f>
        <v>1001279</v>
      </c>
    </row>
    <row r="54" spans="4:6" ht="12.75">
      <c r="D54" s="11"/>
      <c r="E54" s="11"/>
      <c r="F54" s="11"/>
    </row>
    <row r="56" spans="1:6" ht="12.75">
      <c r="A56" s="7" t="s">
        <v>413</v>
      </c>
      <c r="B56" s="7"/>
      <c r="C56" s="7"/>
      <c r="D56" s="52"/>
      <c r="E56" s="91"/>
      <c r="F56" s="52"/>
    </row>
    <row r="57" spans="1:6" ht="12.75">
      <c r="A57" s="7"/>
      <c r="B57" s="7" t="s">
        <v>411</v>
      </c>
      <c r="C57" s="7"/>
      <c r="D57" s="97">
        <f>(+D35-D17)/D33</f>
        <v>-22.242338408277273</v>
      </c>
      <c r="F57" s="97">
        <v>-2.05</v>
      </c>
    </row>
    <row r="58" spans="4:6" ht="13.5" customHeight="1">
      <c r="D58" s="118"/>
      <c r="F58" s="97"/>
    </row>
    <row r="61" spans="1:2" ht="12.75">
      <c r="A61" s="4" t="s">
        <v>162</v>
      </c>
      <c r="B61" s="7"/>
    </row>
    <row r="62" spans="1:2" ht="12.75">
      <c r="A62" s="4" t="s">
        <v>208</v>
      </c>
      <c r="B62" s="7"/>
    </row>
    <row r="64" ht="12.75">
      <c r="B64" s="7"/>
    </row>
    <row r="97" ht="3" customHeight="1"/>
    <row r="98" ht="3" customHeight="1"/>
  </sheetData>
  <printOptions/>
  <pageMargins left="0.75" right="0.3" top="0.65" bottom="0.29" header="0.77" footer="0.3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3.7109375" style="34" customWidth="1"/>
    <col min="2" max="2" width="56.28125" style="34" customWidth="1"/>
    <col min="3" max="3" width="13.8515625" style="34" customWidth="1"/>
    <col min="4" max="4" width="4.00390625" style="49" customWidth="1"/>
    <col min="5" max="5" width="13.8515625" style="34" customWidth="1"/>
    <col min="6" max="16384" width="9.140625" style="34" customWidth="1"/>
  </cols>
  <sheetData>
    <row r="1" ht="15.75">
      <c r="A1" s="36" t="s">
        <v>147</v>
      </c>
    </row>
    <row r="2" ht="15.75">
      <c r="A2" s="6" t="s">
        <v>0</v>
      </c>
    </row>
    <row r="3" ht="7.5" customHeight="1">
      <c r="A3" s="7"/>
    </row>
    <row r="4" ht="15.75">
      <c r="A4" s="36" t="s">
        <v>163</v>
      </c>
    </row>
    <row r="5" spans="1:4" s="4" customFormat="1" ht="12.75">
      <c r="A5" s="12" t="s">
        <v>286</v>
      </c>
      <c r="D5" s="17"/>
    </row>
    <row r="6" spans="1:5" s="4" customFormat="1" ht="12.75">
      <c r="A6" s="4" t="s">
        <v>2</v>
      </c>
      <c r="C6" s="14"/>
      <c r="D6" s="50"/>
      <c r="E6" s="48"/>
    </row>
    <row r="7" spans="1:5" s="4" customFormat="1" ht="12.75">
      <c r="A7" s="12"/>
      <c r="C7" s="88" t="s">
        <v>5</v>
      </c>
      <c r="D7" s="15"/>
      <c r="E7" s="88" t="s">
        <v>6</v>
      </c>
    </row>
    <row r="8" spans="1:5" s="4" customFormat="1" ht="12.75">
      <c r="A8" s="12"/>
      <c r="C8" s="88" t="s">
        <v>283</v>
      </c>
      <c r="D8" s="15"/>
      <c r="E8" s="88" t="s">
        <v>283</v>
      </c>
    </row>
    <row r="9" spans="3:5" s="4" customFormat="1" ht="12.75">
      <c r="C9" s="88" t="str">
        <f>PL!F11</f>
        <v>31 Mar 2007</v>
      </c>
      <c r="D9" s="16"/>
      <c r="E9" s="88" t="str">
        <f>PL!H11</f>
        <v>31 Mar 2006</v>
      </c>
    </row>
    <row r="10" spans="3:5" s="4" customFormat="1" ht="12.75">
      <c r="C10" s="88" t="s">
        <v>8</v>
      </c>
      <c r="D10" s="15"/>
      <c r="E10" s="88" t="s">
        <v>8</v>
      </c>
    </row>
    <row r="11" spans="1:5" s="4" customFormat="1" ht="12.75">
      <c r="A11" s="7" t="s">
        <v>42</v>
      </c>
      <c r="C11" s="29"/>
      <c r="D11" s="30"/>
      <c r="E11" s="29"/>
    </row>
    <row r="12" spans="1:5" s="4" customFormat="1" ht="12.75">
      <c r="A12" s="4" t="s">
        <v>43</v>
      </c>
      <c r="C12" s="29">
        <f>PL!J26</f>
        <v>-83500</v>
      </c>
      <c r="D12" s="85"/>
      <c r="E12" s="29">
        <v>-114068</v>
      </c>
    </row>
    <row r="13" spans="1:5" s="4" customFormat="1" ht="12.75">
      <c r="A13" s="4" t="s">
        <v>44</v>
      </c>
      <c r="C13" s="29"/>
      <c r="D13" s="30"/>
      <c r="E13" s="29"/>
    </row>
    <row r="14" spans="2:5" s="4" customFormat="1" ht="12.75">
      <c r="B14" s="4" t="s">
        <v>45</v>
      </c>
      <c r="C14" s="29">
        <v>2454</v>
      </c>
      <c r="D14" s="85"/>
      <c r="E14" s="29">
        <v>3503</v>
      </c>
    </row>
    <row r="15" spans="2:5" s="4" customFormat="1" ht="12.75">
      <c r="B15" s="4" t="s">
        <v>46</v>
      </c>
      <c r="C15" s="29">
        <v>101401</v>
      </c>
      <c r="D15" s="85"/>
      <c r="E15" s="29">
        <v>90278</v>
      </c>
    </row>
    <row r="16" spans="2:5" s="4" customFormat="1" ht="12.75">
      <c r="B16" s="4" t="s">
        <v>47</v>
      </c>
      <c r="C16" s="29">
        <v>-751</v>
      </c>
      <c r="D16" s="85"/>
      <c r="E16" s="29">
        <v>-431</v>
      </c>
    </row>
    <row r="17" spans="2:5" s="4" customFormat="1" ht="12.75">
      <c r="B17" s="4" t="s">
        <v>48</v>
      </c>
      <c r="C17" s="83">
        <v>-6925</v>
      </c>
      <c r="D17" s="85"/>
      <c r="E17" s="83">
        <v>6328</v>
      </c>
    </row>
    <row r="18" spans="1:5" s="4" customFormat="1" ht="12.75">
      <c r="A18" s="4" t="s">
        <v>287</v>
      </c>
      <c r="C18" s="29">
        <f>SUM(C12:C17)</f>
        <v>12679</v>
      </c>
      <c r="D18" s="85"/>
      <c r="E18" s="29">
        <f>SUM(E12:E17)</f>
        <v>-14390</v>
      </c>
    </row>
    <row r="19" spans="2:5" s="4" customFormat="1" ht="12.75">
      <c r="B19" s="4" t="s">
        <v>49</v>
      </c>
      <c r="C19" s="29">
        <v>-27377</v>
      </c>
      <c r="D19" s="85"/>
      <c r="E19" s="29">
        <v>21709</v>
      </c>
    </row>
    <row r="20" spans="2:5" s="4" customFormat="1" ht="12.75">
      <c r="B20" s="4" t="s">
        <v>50</v>
      </c>
      <c r="C20" s="29">
        <v>1069</v>
      </c>
      <c r="D20" s="85"/>
      <c r="E20" s="29">
        <v>135</v>
      </c>
    </row>
    <row r="21" spans="2:5" s="4" customFormat="1" ht="12.75">
      <c r="B21" s="4" t="s">
        <v>51</v>
      </c>
      <c r="C21" s="29">
        <v>-211</v>
      </c>
      <c r="D21" s="85"/>
      <c r="E21" s="29">
        <v>-222</v>
      </c>
    </row>
    <row r="22" spans="2:5" s="4" customFormat="1" ht="12.75">
      <c r="B22" s="4" t="s">
        <v>52</v>
      </c>
      <c r="C22" s="29">
        <v>-20100</v>
      </c>
      <c r="D22" s="85"/>
      <c r="E22" s="29">
        <v>-23305</v>
      </c>
    </row>
    <row r="23" spans="2:5" s="4" customFormat="1" ht="12.75">
      <c r="B23" s="4" t="s">
        <v>53</v>
      </c>
      <c r="C23" s="83">
        <v>5646</v>
      </c>
      <c r="D23" s="85"/>
      <c r="E23" s="83">
        <v>8480</v>
      </c>
    </row>
    <row r="24" spans="3:5" s="4" customFormat="1" ht="12.75">
      <c r="C24" s="29">
        <f>SUM(C18:C23)</f>
        <v>-28294</v>
      </c>
      <c r="D24" s="85"/>
      <c r="E24" s="29">
        <f>SUM(E18:E23)</f>
        <v>-7593</v>
      </c>
    </row>
    <row r="25" spans="2:5" s="4" customFormat="1" ht="12.75">
      <c r="B25" s="4" t="s">
        <v>54</v>
      </c>
      <c r="C25" s="29">
        <v>-241</v>
      </c>
      <c r="D25" s="85"/>
      <c r="E25" s="29">
        <v>-223</v>
      </c>
    </row>
    <row r="26" spans="1:5" s="4" customFormat="1" ht="12.75">
      <c r="A26" s="4" t="s">
        <v>164</v>
      </c>
      <c r="C26" s="89">
        <f>SUM(C24:C25)</f>
        <v>-28535</v>
      </c>
      <c r="D26" s="85"/>
      <c r="E26" s="89">
        <f>SUM(E24:E25)</f>
        <v>-7816</v>
      </c>
    </row>
    <row r="27" spans="3:5" s="4" customFormat="1" ht="12.75">
      <c r="C27" s="29"/>
      <c r="D27" s="85"/>
      <c r="E27" s="29"/>
    </row>
    <row r="28" spans="1:5" s="4" customFormat="1" ht="12.75">
      <c r="A28" s="7" t="s">
        <v>55</v>
      </c>
      <c r="C28" s="29"/>
      <c r="D28" s="85"/>
      <c r="E28" s="29"/>
    </row>
    <row r="29" spans="2:5" s="4" customFormat="1" ht="12.75">
      <c r="B29" s="4" t="s">
        <v>288</v>
      </c>
      <c r="C29" s="29">
        <v>-1231</v>
      </c>
      <c r="D29" s="85"/>
      <c r="E29" s="29">
        <v>4954</v>
      </c>
    </row>
    <row r="30" spans="2:5" s="4" customFormat="1" ht="12.75">
      <c r="B30" s="4" t="s">
        <v>56</v>
      </c>
      <c r="C30" s="29"/>
      <c r="D30" s="85"/>
      <c r="E30" s="29"/>
    </row>
    <row r="31" spans="2:5" s="4" customFormat="1" ht="12.75">
      <c r="B31" s="4" t="s">
        <v>57</v>
      </c>
      <c r="C31" s="29">
        <v>-1333</v>
      </c>
      <c r="D31" s="85"/>
      <c r="E31" s="29">
        <v>-2624</v>
      </c>
    </row>
    <row r="32" spans="2:5" s="4" customFormat="1" ht="12.75">
      <c r="B32" s="4" t="s">
        <v>58</v>
      </c>
      <c r="C32" s="29">
        <v>751</v>
      </c>
      <c r="D32" s="85"/>
      <c r="E32" s="29">
        <v>431</v>
      </c>
    </row>
    <row r="33" spans="2:5" s="4" customFormat="1" ht="12.75">
      <c r="B33" s="4" t="s">
        <v>59</v>
      </c>
      <c r="C33" s="29">
        <v>796</v>
      </c>
      <c r="D33" s="85"/>
      <c r="E33" s="29">
        <v>435</v>
      </c>
    </row>
    <row r="34" spans="2:5" s="4" customFormat="1" ht="12.75">
      <c r="B34" s="4" t="s">
        <v>60</v>
      </c>
      <c r="C34" s="29">
        <v>331</v>
      </c>
      <c r="D34" s="85"/>
      <c r="E34" s="29">
        <v>497</v>
      </c>
    </row>
    <row r="35" spans="2:5" s="4" customFormat="1" ht="12.75">
      <c r="B35" s="4" t="s">
        <v>278</v>
      </c>
      <c r="C35" s="89">
        <f>SUM(C29:C34)</f>
        <v>-686</v>
      </c>
      <c r="D35" s="85"/>
      <c r="E35" s="89">
        <f>SUM(E29:E34)</f>
        <v>3693</v>
      </c>
    </row>
    <row r="36" spans="3:5" s="4" customFormat="1" ht="12.75">
      <c r="C36" s="29"/>
      <c r="D36" s="85"/>
      <c r="E36" s="29"/>
    </row>
    <row r="37" spans="1:5" s="4" customFormat="1" ht="12.75">
      <c r="A37" s="7" t="s">
        <v>61</v>
      </c>
      <c r="C37" s="29"/>
      <c r="D37" s="85"/>
      <c r="E37" s="29"/>
    </row>
    <row r="38" spans="1:5" s="4" customFormat="1" ht="12.75">
      <c r="A38" s="7"/>
      <c r="B38" s="4" t="s">
        <v>62</v>
      </c>
      <c r="C38" s="29">
        <v>50000</v>
      </c>
      <c r="D38" s="85"/>
      <c r="E38" s="13">
        <v>0</v>
      </c>
    </row>
    <row r="39" spans="2:5" s="4" customFormat="1" ht="12" customHeight="1">
      <c r="B39" s="4" t="s">
        <v>63</v>
      </c>
      <c r="C39" s="29">
        <v>-25991</v>
      </c>
      <c r="D39" s="85"/>
      <c r="E39" s="3">
        <v>-3226</v>
      </c>
    </row>
    <row r="40" spans="2:5" s="4" customFormat="1" ht="12" customHeight="1">
      <c r="B40" s="4" t="s">
        <v>289</v>
      </c>
      <c r="C40" s="29">
        <v>-15</v>
      </c>
      <c r="D40" s="85"/>
      <c r="E40" s="13">
        <v>0</v>
      </c>
    </row>
    <row r="41" spans="2:5" s="4" customFormat="1" ht="14.25" customHeight="1">
      <c r="B41" s="4" t="s">
        <v>64</v>
      </c>
      <c r="C41" s="29">
        <v>-450</v>
      </c>
      <c r="D41" s="85"/>
      <c r="E41" s="29">
        <v>-485</v>
      </c>
    </row>
    <row r="42" spans="2:5" s="4" customFormat="1" ht="12.75">
      <c r="B42" s="4" t="s">
        <v>279</v>
      </c>
      <c r="C42" s="89">
        <f>SUM(C38:C41)</f>
        <v>23544</v>
      </c>
      <c r="D42" s="85"/>
      <c r="E42" s="89">
        <f>SUM(E38:E41)</f>
        <v>-3711</v>
      </c>
    </row>
    <row r="43" spans="3:5" s="4" customFormat="1" ht="12.75">
      <c r="C43" s="29"/>
      <c r="D43" s="85"/>
      <c r="E43" s="29"/>
    </row>
    <row r="44" spans="1:5" s="4" customFormat="1" ht="12.75" customHeight="1">
      <c r="A44" s="7" t="s">
        <v>65</v>
      </c>
      <c r="C44" s="29">
        <f>+C26+C35+C42</f>
        <v>-5677</v>
      </c>
      <c r="D44" s="85"/>
      <c r="E44" s="29">
        <f>+E26+E35+E42</f>
        <v>-7834</v>
      </c>
    </row>
    <row r="45" spans="1:5" s="4" customFormat="1" ht="12.75">
      <c r="A45" s="7" t="s">
        <v>66</v>
      </c>
      <c r="C45" s="29">
        <v>-26652</v>
      </c>
      <c r="D45" s="85"/>
      <c r="E45" s="29">
        <v>-30228</v>
      </c>
    </row>
    <row r="46" spans="1:5" s="4" customFormat="1" ht="12.75">
      <c r="A46" s="7" t="s">
        <v>67</v>
      </c>
      <c r="C46" s="29">
        <v>-170</v>
      </c>
      <c r="D46" s="85"/>
      <c r="E46" s="13">
        <v>0</v>
      </c>
    </row>
    <row r="47" spans="1:5" s="4" customFormat="1" ht="13.5" thickBot="1">
      <c r="A47" s="7" t="s">
        <v>68</v>
      </c>
      <c r="C47" s="90">
        <f>SUM(C44:C46)</f>
        <v>-32499</v>
      </c>
      <c r="D47" s="85"/>
      <c r="E47" s="90">
        <f>SUM(E44:E46)</f>
        <v>-38062</v>
      </c>
    </row>
    <row r="48" spans="1:5" s="4" customFormat="1" ht="12.75">
      <c r="A48" s="7"/>
      <c r="C48" s="29"/>
      <c r="D48" s="85"/>
      <c r="E48" s="29"/>
    </row>
    <row r="49" spans="1:5" s="4" customFormat="1" ht="12.75">
      <c r="A49" s="7"/>
      <c r="C49" s="29"/>
      <c r="D49" s="85"/>
      <c r="E49" s="29"/>
    </row>
    <row r="50" spans="1:5" s="4" customFormat="1" ht="12.75">
      <c r="A50" s="7"/>
      <c r="C50" s="29"/>
      <c r="D50" s="85"/>
      <c r="E50" s="29"/>
    </row>
    <row r="51" spans="1:5" s="4" customFormat="1" ht="12.75" customHeight="1">
      <c r="A51" s="7" t="s">
        <v>165</v>
      </c>
      <c r="C51" s="29"/>
      <c r="D51" s="85"/>
      <c r="E51" s="29"/>
    </row>
    <row r="52" spans="1:5" s="4" customFormat="1" ht="12.75">
      <c r="A52" s="4" t="s">
        <v>166</v>
      </c>
      <c r="C52" s="29">
        <v>33812</v>
      </c>
      <c r="D52" s="85"/>
      <c r="E52" s="29">
        <v>22990</v>
      </c>
    </row>
    <row r="53" spans="1:5" s="4" customFormat="1" ht="12.75">
      <c r="A53" s="4" t="s">
        <v>167</v>
      </c>
      <c r="C53" s="29">
        <v>10361</v>
      </c>
      <c r="D53" s="85"/>
      <c r="E53" s="29">
        <v>8601</v>
      </c>
    </row>
    <row r="54" spans="1:5" s="4" customFormat="1" ht="12.75">
      <c r="A54" s="4" t="s">
        <v>168</v>
      </c>
      <c r="C54" s="29">
        <v>-76672</v>
      </c>
      <c r="D54" s="30"/>
      <c r="E54" s="29">
        <v>-69653</v>
      </c>
    </row>
    <row r="55" spans="3:5" s="4" customFormat="1" ht="13.5" thickBot="1">
      <c r="C55" s="84">
        <f>SUM(C52:C54)</f>
        <v>-32499</v>
      </c>
      <c r="D55" s="30"/>
      <c r="E55" s="84">
        <f>SUM(E52:E54)</f>
        <v>-38062</v>
      </c>
    </row>
    <row r="56" spans="3:5" s="4" customFormat="1" ht="13.5" thickTop="1">
      <c r="C56" s="29"/>
      <c r="D56" s="30"/>
      <c r="E56" s="29"/>
    </row>
    <row r="57" spans="3:5" s="4" customFormat="1" ht="12.75">
      <c r="C57" s="29"/>
      <c r="D57" s="30"/>
      <c r="E57" s="29"/>
    </row>
    <row r="58" s="4" customFormat="1" ht="12.75">
      <c r="D58" s="17"/>
    </row>
    <row r="59" spans="1:4" s="4" customFormat="1" ht="12.75">
      <c r="A59" s="4" t="s">
        <v>169</v>
      </c>
      <c r="C59" s="9"/>
      <c r="D59" s="23"/>
    </row>
    <row r="60" spans="1:4" s="4" customFormat="1" ht="12.75">
      <c r="A60" s="4" t="s">
        <v>274</v>
      </c>
      <c r="C60" s="9"/>
      <c r="D60" s="23"/>
    </row>
    <row r="61" s="4" customFormat="1" ht="12.75">
      <c r="D61" s="17"/>
    </row>
    <row r="62" s="4" customFormat="1" ht="12.75">
      <c r="D62" s="17"/>
    </row>
    <row r="63" s="4" customFormat="1" ht="12.75">
      <c r="D63" s="17"/>
    </row>
    <row r="64" s="4" customFormat="1" ht="12.75">
      <c r="D64" s="17"/>
    </row>
    <row r="65" s="4" customFormat="1" ht="12.75">
      <c r="D65" s="17"/>
    </row>
    <row r="66" spans="4:5" s="4" customFormat="1" ht="12.75">
      <c r="D66" s="17"/>
      <c r="E66" s="9"/>
    </row>
    <row r="67" spans="4:5" s="4" customFormat="1" ht="12.75">
      <c r="D67" s="17"/>
      <c r="E67" s="9"/>
    </row>
    <row r="68" spans="4:5" s="4" customFormat="1" ht="12.75">
      <c r="D68" s="17"/>
      <c r="E68" s="9"/>
    </row>
    <row r="69" spans="4:5" s="4" customFormat="1" ht="12.75">
      <c r="D69" s="17"/>
      <c r="E69" s="9"/>
    </row>
    <row r="70" s="4" customFormat="1" ht="12.75">
      <c r="D70" s="17"/>
    </row>
    <row r="71" s="4" customFormat="1" ht="12.75">
      <c r="D71" s="17"/>
    </row>
    <row r="72" s="4" customFormat="1" ht="12.75">
      <c r="D72" s="17"/>
    </row>
    <row r="73" s="4" customFormat="1" ht="12.75">
      <c r="D73" s="17"/>
    </row>
    <row r="74" s="4" customFormat="1" ht="12.75">
      <c r="D74" s="17"/>
    </row>
    <row r="75" s="4" customFormat="1" ht="12.75">
      <c r="D75" s="17"/>
    </row>
    <row r="76" s="4" customFormat="1" ht="12.75">
      <c r="D76" s="17"/>
    </row>
    <row r="77" s="4" customFormat="1" ht="12.75">
      <c r="D77" s="17"/>
    </row>
    <row r="78" s="4" customFormat="1" ht="12.75">
      <c r="D78" s="17"/>
    </row>
    <row r="79" s="4" customFormat="1" ht="12.75">
      <c r="D79" s="17"/>
    </row>
    <row r="80" s="4" customFormat="1" ht="12.75">
      <c r="D80" s="17"/>
    </row>
    <row r="81" s="4" customFormat="1" ht="12.75">
      <c r="D81" s="17"/>
    </row>
    <row r="82" s="4" customFormat="1" ht="12.75">
      <c r="D82" s="17"/>
    </row>
    <row r="83" s="4" customFormat="1" ht="12.75">
      <c r="D83" s="17"/>
    </row>
    <row r="84" s="4" customFormat="1" ht="12.75">
      <c r="D84" s="17"/>
    </row>
    <row r="85" s="4" customFormat="1" ht="12.75">
      <c r="D85" s="17"/>
    </row>
    <row r="86" s="4" customFormat="1" ht="12.75">
      <c r="D86" s="17"/>
    </row>
    <row r="87" s="4" customFormat="1" ht="12.75">
      <c r="D87" s="17"/>
    </row>
    <row r="88" s="4" customFormat="1" ht="12.75">
      <c r="D88" s="17"/>
    </row>
    <row r="89" s="4" customFormat="1" ht="12.75">
      <c r="D89" s="17"/>
    </row>
    <row r="90" s="4" customFormat="1" ht="12.75">
      <c r="D90" s="17"/>
    </row>
    <row r="91" s="4" customFormat="1" ht="12.75">
      <c r="D91" s="17"/>
    </row>
    <row r="92" s="4" customFormat="1" ht="12.75">
      <c r="D92" s="17"/>
    </row>
    <row r="93" s="4" customFormat="1" ht="12.75">
      <c r="D93" s="17"/>
    </row>
    <row r="94" s="4" customFormat="1" ht="12.75">
      <c r="D94" s="17"/>
    </row>
    <row r="95" s="4" customFormat="1" ht="12.75">
      <c r="D95" s="17"/>
    </row>
    <row r="96" s="4" customFormat="1" ht="12.75">
      <c r="D96" s="17"/>
    </row>
    <row r="97" s="4" customFormat="1" ht="12.75">
      <c r="D97" s="17"/>
    </row>
    <row r="98" s="4" customFormat="1" ht="12.75">
      <c r="D98" s="17"/>
    </row>
    <row r="99" s="4" customFormat="1" ht="12.75">
      <c r="D99" s="17"/>
    </row>
    <row r="100" s="4" customFormat="1" ht="12.75">
      <c r="D100" s="17"/>
    </row>
    <row r="101" s="4" customFormat="1" ht="12.75">
      <c r="D101" s="17"/>
    </row>
    <row r="102" s="4" customFormat="1" ht="12.75">
      <c r="D102" s="17"/>
    </row>
    <row r="103" s="4" customFormat="1" ht="12.75">
      <c r="D103" s="17"/>
    </row>
  </sheetData>
  <printOptions/>
  <pageMargins left="1.01" right="0.41" top="0.63" bottom="0.29" header="0.5" footer="0.26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1">
      <selection activeCell="E62" sqref="E62"/>
    </sheetView>
  </sheetViews>
  <sheetFormatPr defaultColWidth="9.140625" defaultRowHeight="12.75"/>
  <cols>
    <col min="1" max="1" width="4.00390625" style="53" customWidth="1"/>
    <col min="2" max="2" width="18.140625" style="53" customWidth="1"/>
    <col min="3" max="3" width="11.28125" style="53" customWidth="1"/>
    <col min="4" max="9" width="11.57421875" style="53" customWidth="1"/>
    <col min="10" max="10" width="9.57421875" style="53" bestFit="1" customWidth="1"/>
    <col min="11" max="16384" width="9.140625" style="53" customWidth="1"/>
  </cols>
  <sheetData>
    <row r="1" ht="14.25">
      <c r="A1" s="99" t="s">
        <v>147</v>
      </c>
    </row>
    <row r="2" ht="12.75">
      <c r="A2" s="54" t="str">
        <f>+'[1]Cashflow'!A2</f>
        <v>(Company no. 63026-U)</v>
      </c>
    </row>
    <row r="3" ht="12.75">
      <c r="A3" s="55"/>
    </row>
    <row r="4" ht="14.25">
      <c r="A4" s="56" t="s">
        <v>69</v>
      </c>
    </row>
    <row r="5" ht="12.75">
      <c r="A5" s="57" t="s">
        <v>286</v>
      </c>
    </row>
    <row r="6" ht="12.75">
      <c r="A6" s="53" t="s">
        <v>2</v>
      </c>
    </row>
    <row r="8" spans="1:9" ht="12.75">
      <c r="A8" s="55"/>
      <c r="B8" s="58"/>
      <c r="C8" s="59" t="s">
        <v>220</v>
      </c>
      <c r="D8" s="60"/>
      <c r="E8" s="60"/>
      <c r="F8" s="60"/>
      <c r="G8" s="60"/>
      <c r="H8" s="78" t="s">
        <v>221</v>
      </c>
      <c r="I8" s="63" t="s">
        <v>222</v>
      </c>
    </row>
    <row r="9" spans="3:9" ht="12.75">
      <c r="C9" s="64" t="s">
        <v>70</v>
      </c>
      <c r="D9" s="62"/>
      <c r="E9" s="62" t="s">
        <v>71</v>
      </c>
      <c r="F9" s="62" t="s">
        <v>72</v>
      </c>
      <c r="G9" s="65" t="s">
        <v>77</v>
      </c>
      <c r="H9" s="79" t="s">
        <v>223</v>
      </c>
      <c r="I9" s="66" t="s">
        <v>224</v>
      </c>
    </row>
    <row r="10" spans="3:9" ht="12.75">
      <c r="C10" s="64" t="s">
        <v>73</v>
      </c>
      <c r="D10" s="65" t="s">
        <v>74</v>
      </c>
      <c r="E10" s="65" t="s">
        <v>75</v>
      </c>
      <c r="F10" s="65" t="s">
        <v>76</v>
      </c>
      <c r="G10" s="65"/>
      <c r="H10" s="80"/>
      <c r="I10" s="68"/>
    </row>
    <row r="11" spans="3:9" ht="12.75">
      <c r="C11" s="69" t="s">
        <v>8</v>
      </c>
      <c r="D11" s="70" t="s">
        <v>8</v>
      </c>
      <c r="E11" s="70" t="s">
        <v>8</v>
      </c>
      <c r="F11" s="70" t="s">
        <v>8</v>
      </c>
      <c r="G11" s="70" t="s">
        <v>8</v>
      </c>
      <c r="H11" s="81" t="s">
        <v>8</v>
      </c>
      <c r="I11" s="71" t="s">
        <v>8</v>
      </c>
    </row>
    <row r="12" spans="8:9" ht="6" customHeight="1">
      <c r="H12" s="67"/>
      <c r="I12" s="67"/>
    </row>
    <row r="13" spans="1:10" ht="12.75">
      <c r="A13" s="53" t="s">
        <v>225</v>
      </c>
      <c r="C13" s="72">
        <v>508381</v>
      </c>
      <c r="D13" s="72">
        <f>G27</f>
        <v>196122</v>
      </c>
      <c r="E13" s="72">
        <v>-233884</v>
      </c>
      <c r="F13" s="72">
        <v>-1512574</v>
      </c>
      <c r="G13" s="73">
        <f aca="true" t="shared" si="0" ref="G13:G18">SUM(C13:F13)</f>
        <v>-1041955</v>
      </c>
      <c r="H13" s="74">
        <v>7786</v>
      </c>
      <c r="I13" s="74">
        <f aca="true" t="shared" si="1" ref="I13:I18">SUM(G13:H13)</f>
        <v>-1034169</v>
      </c>
      <c r="J13" s="73"/>
    </row>
    <row r="14" spans="1:10" ht="12.75">
      <c r="A14" s="53" t="s">
        <v>407</v>
      </c>
      <c r="C14" s="72">
        <v>0</v>
      </c>
      <c r="D14" s="72">
        <v>0</v>
      </c>
      <c r="E14" s="72">
        <v>0</v>
      </c>
      <c r="F14" s="72">
        <f>PL!J36</f>
        <v>-84296</v>
      </c>
      <c r="G14" s="73">
        <f t="shared" si="0"/>
        <v>-84296</v>
      </c>
      <c r="H14" s="74">
        <f>PL!J38</f>
        <v>762</v>
      </c>
      <c r="I14" s="74">
        <f t="shared" si="1"/>
        <v>-83534</v>
      </c>
      <c r="J14" s="73"/>
    </row>
    <row r="15" spans="1:10" ht="12.75">
      <c r="A15" s="53" t="s">
        <v>396</v>
      </c>
      <c r="C15" s="72">
        <v>-457543</v>
      </c>
      <c r="D15" s="72">
        <v>0</v>
      </c>
      <c r="E15" s="72">
        <v>0</v>
      </c>
      <c r="F15" s="72">
        <v>457543</v>
      </c>
      <c r="G15" s="73">
        <f t="shared" si="0"/>
        <v>0</v>
      </c>
      <c r="H15" s="74">
        <v>0</v>
      </c>
      <c r="I15" s="74">
        <f t="shared" si="1"/>
        <v>0</v>
      </c>
      <c r="J15" s="73"/>
    </row>
    <row r="16" spans="1:10" ht="12.75">
      <c r="A16" s="53" t="s">
        <v>397</v>
      </c>
      <c r="C16" s="72">
        <v>0</v>
      </c>
      <c r="D16" s="72">
        <f>G28</f>
        <v>-171482</v>
      </c>
      <c r="E16" s="72">
        <v>0</v>
      </c>
      <c r="F16" s="72">
        <v>171482</v>
      </c>
      <c r="G16" s="73">
        <f t="shared" si="0"/>
        <v>0</v>
      </c>
      <c r="H16" s="74">
        <v>0</v>
      </c>
      <c r="I16" s="74">
        <f t="shared" si="1"/>
        <v>0</v>
      </c>
      <c r="J16" s="73"/>
    </row>
    <row r="17" spans="1:10" ht="12.75">
      <c r="A17" s="53" t="s">
        <v>409</v>
      </c>
      <c r="C17" s="72">
        <v>0</v>
      </c>
      <c r="D17" s="72">
        <f>G29</f>
        <v>80</v>
      </c>
      <c r="E17" s="72">
        <v>0</v>
      </c>
      <c r="F17" s="72">
        <v>0</v>
      </c>
      <c r="G17" s="73">
        <f t="shared" si="0"/>
        <v>80</v>
      </c>
      <c r="H17" s="74">
        <v>0</v>
      </c>
      <c r="I17" s="74">
        <f t="shared" si="1"/>
        <v>80</v>
      </c>
      <c r="J17" s="73"/>
    </row>
    <row r="18" spans="1:10" ht="12.75">
      <c r="A18" s="53" t="s">
        <v>408</v>
      </c>
      <c r="C18" s="72">
        <v>0</v>
      </c>
      <c r="D18" s="72">
        <f>G30</f>
        <v>-32</v>
      </c>
      <c r="E18" s="72">
        <v>0</v>
      </c>
      <c r="F18" s="72">
        <v>0</v>
      </c>
      <c r="G18" s="73">
        <f t="shared" si="0"/>
        <v>-32</v>
      </c>
      <c r="H18" s="74">
        <v>0</v>
      </c>
      <c r="I18" s="74">
        <f t="shared" si="1"/>
        <v>-32</v>
      </c>
      <c r="J18" s="73"/>
    </row>
    <row r="19" spans="3:10" ht="6" customHeight="1">
      <c r="C19" s="72"/>
      <c r="D19" s="72"/>
      <c r="E19" s="72"/>
      <c r="F19" s="72"/>
      <c r="H19" s="74"/>
      <c r="I19" s="74"/>
      <c r="J19" s="73"/>
    </row>
    <row r="20" spans="1:10" ht="13.5" thickBot="1">
      <c r="A20" s="53" t="s">
        <v>290</v>
      </c>
      <c r="C20" s="75">
        <f>SUM(C13:C18)</f>
        <v>50838</v>
      </c>
      <c r="D20" s="75">
        <f aca="true" t="shared" si="2" ref="D20:I20">SUM(D13:D18)</f>
        <v>24688</v>
      </c>
      <c r="E20" s="75">
        <f t="shared" si="2"/>
        <v>-233884</v>
      </c>
      <c r="F20" s="75">
        <f t="shared" si="2"/>
        <v>-967845</v>
      </c>
      <c r="G20" s="75">
        <f t="shared" si="2"/>
        <v>-1126203</v>
      </c>
      <c r="H20" s="75">
        <f t="shared" si="2"/>
        <v>8548</v>
      </c>
      <c r="I20" s="75">
        <f t="shared" si="2"/>
        <v>-1117655</v>
      </c>
      <c r="J20" s="73"/>
    </row>
    <row r="21" spans="3:9" ht="12.75">
      <c r="C21" s="72"/>
      <c r="D21" s="72"/>
      <c r="E21" s="72"/>
      <c r="F21" s="72"/>
      <c r="G21" s="72"/>
      <c r="H21" s="72"/>
      <c r="I21" s="72"/>
    </row>
    <row r="22" spans="3:8" ht="5.25" customHeight="1">
      <c r="C22" s="72"/>
      <c r="D22" s="72"/>
      <c r="E22" s="72"/>
      <c r="F22" s="72"/>
      <c r="G22" s="72"/>
      <c r="H22" s="72"/>
    </row>
    <row r="23" spans="1:8" ht="12.75">
      <c r="A23" s="55" t="s">
        <v>74</v>
      </c>
      <c r="C23" s="82" t="s">
        <v>204</v>
      </c>
      <c r="D23" s="62" t="s">
        <v>70</v>
      </c>
      <c r="E23" s="62" t="s">
        <v>79</v>
      </c>
      <c r="F23" s="62"/>
      <c r="G23" s="63"/>
      <c r="H23" s="76"/>
    </row>
    <row r="24" spans="3:7" ht="12.75">
      <c r="C24" s="64" t="s">
        <v>80</v>
      </c>
      <c r="D24" s="65" t="s">
        <v>81</v>
      </c>
      <c r="E24" s="65" t="s">
        <v>82</v>
      </c>
      <c r="F24" s="65" t="s">
        <v>83</v>
      </c>
      <c r="G24" s="66" t="s">
        <v>77</v>
      </c>
    </row>
    <row r="25" spans="3:7" ht="12.75">
      <c r="C25" s="69" t="s">
        <v>8</v>
      </c>
      <c r="D25" s="70" t="s">
        <v>8</v>
      </c>
      <c r="E25" s="70" t="s">
        <v>8</v>
      </c>
      <c r="F25" s="70" t="s">
        <v>8</v>
      </c>
      <c r="G25" s="71" t="s">
        <v>8</v>
      </c>
    </row>
    <row r="26" ht="6" customHeight="1">
      <c r="C26" s="67"/>
    </row>
    <row r="27" spans="1:8" ht="12.75">
      <c r="A27" s="53" t="s">
        <v>225</v>
      </c>
      <c r="C27" s="74">
        <v>2160</v>
      </c>
      <c r="D27" s="72">
        <v>190535</v>
      </c>
      <c r="E27" s="72">
        <v>472</v>
      </c>
      <c r="F27" s="72">
        <v>2955</v>
      </c>
      <c r="G27" s="72">
        <f>SUM(C27:F27)</f>
        <v>196122</v>
      </c>
      <c r="H27" s="73"/>
    </row>
    <row r="28" spans="1:7" ht="12.75">
      <c r="A28" s="53" t="s">
        <v>397</v>
      </c>
      <c r="C28" s="74">
        <v>0</v>
      </c>
      <c r="D28" s="72">
        <v>-171482</v>
      </c>
      <c r="E28" s="72">
        <v>0</v>
      </c>
      <c r="F28" s="72">
        <v>0</v>
      </c>
      <c r="G28" s="72">
        <f>SUM(C28:F28)</f>
        <v>-171482</v>
      </c>
    </row>
    <row r="29" spans="1:7" ht="12.75">
      <c r="A29" s="53" t="s">
        <v>409</v>
      </c>
      <c r="C29" s="74">
        <v>80</v>
      </c>
      <c r="D29" s="72">
        <v>0</v>
      </c>
      <c r="E29" s="72">
        <v>0</v>
      </c>
      <c r="F29" s="72">
        <v>0</v>
      </c>
      <c r="G29" s="72">
        <f>SUM(C29:F29)</f>
        <v>80</v>
      </c>
    </row>
    <row r="30" spans="1:7" ht="12.75">
      <c r="A30" s="53" t="s">
        <v>408</v>
      </c>
      <c r="C30" s="74">
        <v>0</v>
      </c>
      <c r="D30" s="72">
        <v>0</v>
      </c>
      <c r="E30" s="72">
        <v>-32</v>
      </c>
      <c r="F30" s="72">
        <v>0</v>
      </c>
      <c r="G30" s="72">
        <f>SUM(C30:F30)</f>
        <v>-32</v>
      </c>
    </row>
    <row r="31" spans="3:7" ht="6" customHeight="1">
      <c r="C31" s="74"/>
      <c r="D31" s="72"/>
      <c r="E31" s="72"/>
      <c r="F31" s="72"/>
      <c r="G31" s="72"/>
    </row>
    <row r="32" spans="1:7" ht="13.5" thickBot="1">
      <c r="A32" s="53" t="s">
        <v>290</v>
      </c>
      <c r="C32" s="75">
        <f>SUM(C27:C30)</f>
        <v>2240</v>
      </c>
      <c r="D32" s="75">
        <f>SUM(D27:D30)</f>
        <v>19053</v>
      </c>
      <c r="E32" s="75">
        <f>SUM(E27:E30)</f>
        <v>440</v>
      </c>
      <c r="F32" s="75">
        <f>SUM(F27:F30)</f>
        <v>2955</v>
      </c>
      <c r="G32" s="75">
        <f>SUM(G27:G30)</f>
        <v>24688</v>
      </c>
    </row>
    <row r="33" spans="3:8" ht="12.75">
      <c r="C33" s="72"/>
      <c r="D33" s="72"/>
      <c r="E33" s="72"/>
      <c r="F33" s="72"/>
      <c r="G33" s="72"/>
      <c r="H33" s="72"/>
    </row>
    <row r="34" spans="3:8" ht="12.75">
      <c r="C34" s="72"/>
      <c r="D34" s="72"/>
      <c r="E34" s="72"/>
      <c r="F34" s="72"/>
      <c r="G34" s="72"/>
      <c r="H34" s="72"/>
    </row>
    <row r="35" spans="3:8" ht="12.75">
      <c r="C35" s="72"/>
      <c r="D35" s="72"/>
      <c r="E35" s="72"/>
      <c r="F35" s="72"/>
      <c r="G35" s="72"/>
      <c r="H35" s="72"/>
    </row>
    <row r="36" spans="1:8" ht="12.75">
      <c r="A36" s="55" t="s">
        <v>291</v>
      </c>
      <c r="C36" s="72"/>
      <c r="D36" s="72"/>
      <c r="E36" s="72"/>
      <c r="F36" s="72"/>
      <c r="G36" s="72"/>
      <c r="H36" s="72"/>
    </row>
    <row r="37" spans="1:9" ht="12.75">
      <c r="A37" s="55"/>
      <c r="C37" s="72"/>
      <c r="D37" s="72"/>
      <c r="E37" s="72"/>
      <c r="F37" s="72"/>
      <c r="G37" s="72"/>
      <c r="H37" s="74"/>
      <c r="I37" s="67"/>
    </row>
    <row r="38" spans="1:9" ht="12.75">
      <c r="A38" s="55"/>
      <c r="C38" s="59" t="s">
        <v>220</v>
      </c>
      <c r="D38" s="60"/>
      <c r="E38" s="60"/>
      <c r="F38" s="60"/>
      <c r="G38" s="61"/>
      <c r="H38" s="78" t="s">
        <v>221</v>
      </c>
      <c r="I38" s="63" t="s">
        <v>222</v>
      </c>
    </row>
    <row r="39" spans="3:9" ht="12.75">
      <c r="C39" s="82" t="s">
        <v>70</v>
      </c>
      <c r="D39" s="62"/>
      <c r="E39" s="62" t="s">
        <v>71</v>
      </c>
      <c r="F39" s="62" t="s">
        <v>72</v>
      </c>
      <c r="G39" s="63" t="s">
        <v>77</v>
      </c>
      <c r="H39" s="79" t="s">
        <v>223</v>
      </c>
      <c r="I39" s="66" t="s">
        <v>224</v>
      </c>
    </row>
    <row r="40" spans="3:9" ht="12.75">
      <c r="C40" s="64" t="s">
        <v>73</v>
      </c>
      <c r="D40" s="65" t="s">
        <v>74</v>
      </c>
      <c r="E40" s="65" t="s">
        <v>75</v>
      </c>
      <c r="F40" s="65" t="s">
        <v>76</v>
      </c>
      <c r="G40" s="68"/>
      <c r="H40" s="79"/>
      <c r="I40" s="66"/>
    </row>
    <row r="41" spans="3:9" ht="12.75">
      <c r="C41" s="69" t="s">
        <v>8</v>
      </c>
      <c r="D41" s="70" t="s">
        <v>8</v>
      </c>
      <c r="E41" s="70" t="s">
        <v>8</v>
      </c>
      <c r="F41" s="70" t="s">
        <v>8</v>
      </c>
      <c r="G41" s="71" t="s">
        <v>8</v>
      </c>
      <c r="H41" s="81" t="s">
        <v>8</v>
      </c>
      <c r="I41" s="71" t="s">
        <v>8</v>
      </c>
    </row>
    <row r="42" spans="8:9" ht="6" customHeight="1">
      <c r="H42" s="67"/>
      <c r="I42" s="67"/>
    </row>
    <row r="43" spans="1:9" ht="12.75">
      <c r="A43" s="53" t="s">
        <v>78</v>
      </c>
      <c r="C43" s="72">
        <v>508381</v>
      </c>
      <c r="D43" s="72">
        <f>G54</f>
        <v>196042</v>
      </c>
      <c r="E43" s="72">
        <v>-233884</v>
      </c>
      <c r="F43" s="72">
        <v>-1347293</v>
      </c>
      <c r="G43" s="73">
        <f>SUM(C43:F43)</f>
        <v>-876754</v>
      </c>
      <c r="H43" s="74">
        <v>10906</v>
      </c>
      <c r="I43" s="74">
        <f>SUM(G43:H43)</f>
        <v>-865848</v>
      </c>
    </row>
    <row r="44" spans="1:9" ht="12.75">
      <c r="A44" s="53" t="s">
        <v>407</v>
      </c>
      <c r="C44" s="72">
        <v>0</v>
      </c>
      <c r="D44" s="72">
        <v>0</v>
      </c>
      <c r="E44" s="72">
        <v>0</v>
      </c>
      <c r="F44" s="72">
        <f>PL!L36</f>
        <v>-111695</v>
      </c>
      <c r="G44" s="73">
        <f>SUM(C44:F44)</f>
        <v>-111695</v>
      </c>
      <c r="H44" s="74">
        <v>0</v>
      </c>
      <c r="I44" s="74">
        <f>SUM(G44:H44)</f>
        <v>-111695</v>
      </c>
    </row>
    <row r="45" spans="1:9" ht="12.75">
      <c r="A45" s="53" t="s">
        <v>408</v>
      </c>
      <c r="C45" s="72">
        <v>0</v>
      </c>
      <c r="D45" s="72">
        <f>G55</f>
        <v>8</v>
      </c>
      <c r="E45" s="72">
        <v>0</v>
      </c>
      <c r="F45" s="72">
        <v>0</v>
      </c>
      <c r="G45" s="73">
        <f>SUM(C45:F45)</f>
        <v>8</v>
      </c>
      <c r="H45" s="74">
        <v>0</v>
      </c>
      <c r="I45" s="74">
        <f>SUM(G45:H45)</f>
        <v>8</v>
      </c>
    </row>
    <row r="46" spans="3:9" ht="6" customHeight="1">
      <c r="C46" s="72"/>
      <c r="D46" s="72"/>
      <c r="E46" s="72"/>
      <c r="F46" s="72"/>
      <c r="H46" s="74"/>
      <c r="I46" s="74"/>
    </row>
    <row r="47" spans="1:9" ht="13.5" thickBot="1">
      <c r="A47" s="53" t="s">
        <v>292</v>
      </c>
      <c r="C47" s="75">
        <f aca="true" t="shared" si="3" ref="C47:I47">SUM(C43:C45)</f>
        <v>508381</v>
      </c>
      <c r="D47" s="75">
        <f t="shared" si="3"/>
        <v>196050</v>
      </c>
      <c r="E47" s="75">
        <f t="shared" si="3"/>
        <v>-233884</v>
      </c>
      <c r="F47" s="75">
        <f t="shared" si="3"/>
        <v>-1458988</v>
      </c>
      <c r="G47" s="75">
        <f t="shared" si="3"/>
        <v>-988441</v>
      </c>
      <c r="H47" s="75">
        <f t="shared" si="3"/>
        <v>10906</v>
      </c>
      <c r="I47" s="75">
        <f t="shared" si="3"/>
        <v>-977535</v>
      </c>
    </row>
    <row r="48" spans="3:9" ht="12.75">
      <c r="C48" s="72"/>
      <c r="D48" s="72"/>
      <c r="E48" s="72"/>
      <c r="F48" s="72"/>
      <c r="G48" s="72"/>
      <c r="H48" s="72"/>
      <c r="I48" s="72"/>
    </row>
    <row r="49" spans="3:8" ht="6" customHeight="1">
      <c r="C49" s="72"/>
      <c r="D49" s="72"/>
      <c r="E49" s="72"/>
      <c r="F49" s="72"/>
      <c r="G49" s="72"/>
      <c r="H49" s="72"/>
    </row>
    <row r="50" spans="1:8" ht="12.75">
      <c r="A50" s="55" t="s">
        <v>74</v>
      </c>
      <c r="C50" s="82" t="s">
        <v>84</v>
      </c>
      <c r="D50" s="62" t="s">
        <v>70</v>
      </c>
      <c r="E50" s="62" t="s">
        <v>79</v>
      </c>
      <c r="F50" s="62"/>
      <c r="G50" s="63"/>
      <c r="H50" s="76"/>
    </row>
    <row r="51" spans="3:7" ht="12.75">
      <c r="C51" s="64" t="s">
        <v>80</v>
      </c>
      <c r="D51" s="65" t="s">
        <v>81</v>
      </c>
      <c r="E51" s="65" t="s">
        <v>82</v>
      </c>
      <c r="F51" s="65" t="s">
        <v>83</v>
      </c>
      <c r="G51" s="66" t="s">
        <v>77</v>
      </c>
    </row>
    <row r="52" spans="3:7" ht="12.75">
      <c r="C52" s="69" t="s">
        <v>8</v>
      </c>
      <c r="D52" s="70" t="s">
        <v>8</v>
      </c>
      <c r="E52" s="70" t="s">
        <v>8</v>
      </c>
      <c r="F52" s="70" t="s">
        <v>8</v>
      </c>
      <c r="G52" s="71" t="s">
        <v>8</v>
      </c>
    </row>
    <row r="53" ht="6" customHeight="1">
      <c r="C53" s="67"/>
    </row>
    <row r="54" spans="1:7" ht="12.75">
      <c r="A54" s="53" t="s">
        <v>78</v>
      </c>
      <c r="C54" s="74">
        <v>2160</v>
      </c>
      <c r="D54" s="72">
        <v>190535</v>
      </c>
      <c r="E54" s="72">
        <v>392</v>
      </c>
      <c r="F54" s="72">
        <v>2955</v>
      </c>
      <c r="G54" s="72">
        <f>SUM(C54:F54)</f>
        <v>196042</v>
      </c>
    </row>
    <row r="55" spans="1:7" ht="12.75">
      <c r="A55" s="53" t="s">
        <v>408</v>
      </c>
      <c r="C55" s="74">
        <v>0</v>
      </c>
      <c r="D55" s="72">
        <v>0</v>
      </c>
      <c r="E55" s="72">
        <v>8</v>
      </c>
      <c r="F55" s="72">
        <v>0</v>
      </c>
      <c r="G55" s="72">
        <f>SUM(C55:F55)</f>
        <v>8</v>
      </c>
    </row>
    <row r="56" spans="3:7" ht="6" customHeight="1">
      <c r="C56" s="74"/>
      <c r="D56" s="72"/>
      <c r="E56" s="72"/>
      <c r="F56" s="72"/>
      <c r="G56" s="72"/>
    </row>
    <row r="57" spans="1:7" ht="13.5" thickBot="1">
      <c r="A57" s="53" t="s">
        <v>292</v>
      </c>
      <c r="C57" s="75">
        <f>SUM(C54:C55)</f>
        <v>2160</v>
      </c>
      <c r="D57" s="75">
        <f>SUM(D54:D55)</f>
        <v>190535</v>
      </c>
      <c r="E57" s="75">
        <f>SUM(E54:E55)</f>
        <v>400</v>
      </c>
      <c r="F57" s="75">
        <f>SUM(F54:F55)</f>
        <v>2955</v>
      </c>
      <c r="G57" s="75">
        <f>SUM(G54:G55)</f>
        <v>196050</v>
      </c>
    </row>
    <row r="58" spans="3:7" ht="12.75">
      <c r="C58" s="72"/>
      <c r="D58" s="72"/>
      <c r="E58" s="72"/>
      <c r="F58" s="72"/>
      <c r="G58" s="72"/>
    </row>
    <row r="59" spans="1:2" ht="12.75">
      <c r="A59" s="53" t="s">
        <v>85</v>
      </c>
      <c r="B59" s="53" t="s">
        <v>86</v>
      </c>
    </row>
    <row r="60" spans="1:2" ht="12.75">
      <c r="A60" s="53" t="s">
        <v>87</v>
      </c>
      <c r="B60" s="53" t="s">
        <v>88</v>
      </c>
    </row>
    <row r="65" ht="12.75">
      <c r="A65" s="77" t="s">
        <v>170</v>
      </c>
    </row>
    <row r="66" ht="12.75">
      <c r="A66" s="77" t="s">
        <v>208</v>
      </c>
    </row>
  </sheetData>
  <printOptions/>
  <pageMargins left="0.81" right="0.25" top="0.58" bottom="0.33" header="0.5" footer="0.19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2"/>
  <sheetViews>
    <sheetView view="pageBreakPreview" zoomScaleSheetLayoutView="100" workbookViewId="0" topLeftCell="A303">
      <selection activeCell="A323" sqref="A323"/>
    </sheetView>
  </sheetViews>
  <sheetFormatPr defaultColWidth="9.140625" defaultRowHeight="12.75"/>
  <cols>
    <col min="1" max="1" width="3.7109375" style="10" customWidth="1"/>
    <col min="2" max="2" width="2.7109375" style="4" customWidth="1"/>
    <col min="3" max="3" width="4.421875" style="4" customWidth="1"/>
    <col min="4" max="4" width="12.28125" style="4" customWidth="1"/>
    <col min="5" max="5" width="4.8515625" style="4" customWidth="1"/>
    <col min="6" max="6" width="2.8515625" style="4" customWidth="1"/>
    <col min="7" max="7" width="0.9921875" style="4" customWidth="1"/>
    <col min="8" max="8" width="5.57421875" style="4" customWidth="1"/>
    <col min="9" max="9" width="0.5625" style="4" customWidth="1"/>
    <col min="10" max="10" width="16.140625" style="4" customWidth="1"/>
    <col min="11" max="11" width="0.71875" style="4" customWidth="1"/>
    <col min="12" max="12" width="12.7109375" style="4" customWidth="1"/>
    <col min="13" max="13" width="0.5625" style="4" customWidth="1"/>
    <col min="14" max="14" width="4.421875" style="4" customWidth="1"/>
    <col min="15" max="15" width="0.2890625" style="4" customWidth="1"/>
    <col min="16" max="16" width="15.7109375" style="4" customWidth="1"/>
    <col min="17" max="17" width="0.5625" style="4" customWidth="1"/>
    <col min="18" max="18" width="13.421875" style="4" customWidth="1"/>
    <col min="19" max="19" width="1.421875" style="4" customWidth="1"/>
    <col min="20" max="20" width="3.57421875" style="4" customWidth="1"/>
    <col min="21" max="21" width="4.8515625" style="4" customWidth="1"/>
    <col min="22" max="22" width="10.8515625" style="4" customWidth="1"/>
    <col min="23" max="16384" width="9.140625" style="4" customWidth="1"/>
  </cols>
  <sheetData>
    <row r="1" ht="12.75">
      <c r="A1" s="5" t="str">
        <f>+'[3]Equity'!A1</f>
        <v>OLYMPIA INDUSTRIES BERHAD</v>
      </c>
    </row>
    <row r="2" ht="12.75">
      <c r="A2" s="100" t="str">
        <f>+'[3]Equity'!A2</f>
        <v>(Company no. 63026-U)</v>
      </c>
    </row>
    <row r="3" ht="12.75">
      <c r="B3" s="45"/>
    </row>
    <row r="4" spans="1:2" ht="12.75">
      <c r="A4" s="25" t="s">
        <v>171</v>
      </c>
      <c r="B4" s="45"/>
    </row>
    <row r="5" spans="1:2" ht="12.75">
      <c r="A5" s="25"/>
      <c r="B5" s="45"/>
    </row>
    <row r="7" spans="1:2" ht="12.75">
      <c r="A7" s="12" t="s">
        <v>89</v>
      </c>
      <c r="B7" s="7" t="s">
        <v>172</v>
      </c>
    </row>
    <row r="8" spans="2:20" ht="12.75">
      <c r="B8" s="26" t="s">
        <v>173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>
      <c r="B9" s="26" t="s">
        <v>174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26" t="s">
        <v>175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2:20" ht="12.75">
      <c r="B12" s="26" t="s">
        <v>293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2:20" ht="12.75">
      <c r="B13" s="26" t="s">
        <v>294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2:20" ht="12.75">
      <c r="B14" s="26" t="s">
        <v>295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0" ht="12.7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ht="12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" ht="12.75">
      <c r="A17" s="12" t="s">
        <v>90</v>
      </c>
      <c r="B17" s="7" t="s">
        <v>226</v>
      </c>
    </row>
    <row r="18" spans="1:2" ht="12.75">
      <c r="A18" s="8"/>
      <c r="B18" s="26" t="s">
        <v>296</v>
      </c>
    </row>
    <row r="19" spans="1:2" ht="12.75">
      <c r="A19" s="8"/>
      <c r="B19" s="26" t="s">
        <v>297</v>
      </c>
    </row>
    <row r="20" spans="1:2" ht="12.75">
      <c r="A20" s="8"/>
      <c r="B20" s="26" t="s">
        <v>298</v>
      </c>
    </row>
    <row r="21" spans="1:2" ht="12.75">
      <c r="A21" s="8"/>
      <c r="B21" s="26"/>
    </row>
    <row r="22" spans="1:4" ht="12.75">
      <c r="A22" s="8"/>
      <c r="B22" s="26" t="s">
        <v>227</v>
      </c>
      <c r="D22" s="4" t="s">
        <v>228</v>
      </c>
    </row>
    <row r="23" spans="1:4" ht="12.75">
      <c r="A23" s="8"/>
      <c r="B23" s="26" t="s">
        <v>229</v>
      </c>
      <c r="D23" s="4" t="s">
        <v>230</v>
      </c>
    </row>
    <row r="24" spans="1:4" ht="12.75">
      <c r="A24" s="8"/>
      <c r="B24" s="26" t="s">
        <v>231</v>
      </c>
      <c r="D24" s="4" t="s">
        <v>232</v>
      </c>
    </row>
    <row r="25" spans="1:4" ht="12.75">
      <c r="A25" s="8"/>
      <c r="B25" s="26" t="s">
        <v>233</v>
      </c>
      <c r="D25" s="4" t="s">
        <v>234</v>
      </c>
    </row>
    <row r="26" spans="1:4" ht="12.75">
      <c r="A26" s="8"/>
      <c r="B26" s="26" t="s">
        <v>235</v>
      </c>
      <c r="D26" s="4" t="s">
        <v>30</v>
      </c>
    </row>
    <row r="27" spans="1:4" ht="12.75">
      <c r="A27" s="8"/>
      <c r="B27" s="26" t="s">
        <v>236</v>
      </c>
      <c r="D27" s="4" t="s">
        <v>237</v>
      </c>
    </row>
    <row r="28" spans="1:4" ht="12.75">
      <c r="A28" s="8"/>
      <c r="B28" s="26" t="s">
        <v>238</v>
      </c>
      <c r="D28" s="4" t="s">
        <v>239</v>
      </c>
    </row>
    <row r="29" spans="1:4" ht="12.75">
      <c r="A29" s="8"/>
      <c r="B29" s="26" t="s">
        <v>240</v>
      </c>
      <c r="D29" s="4" t="s">
        <v>241</v>
      </c>
    </row>
    <row r="30" spans="1:4" ht="12.75">
      <c r="A30" s="8"/>
      <c r="B30" s="26" t="s">
        <v>242</v>
      </c>
      <c r="D30" s="4" t="s">
        <v>243</v>
      </c>
    </row>
    <row r="31" spans="1:4" ht="12.75">
      <c r="A31" s="8"/>
      <c r="B31" s="26" t="s">
        <v>244</v>
      </c>
      <c r="D31" s="4" t="s">
        <v>245</v>
      </c>
    </row>
    <row r="32" spans="1:4" ht="12.75">
      <c r="A32" s="8"/>
      <c r="B32" s="26" t="s">
        <v>246</v>
      </c>
      <c r="D32" s="4" t="s">
        <v>247</v>
      </c>
    </row>
    <row r="33" spans="1:4" ht="12.75">
      <c r="A33" s="8"/>
      <c r="B33" s="26" t="s">
        <v>248</v>
      </c>
      <c r="D33" s="4" t="s">
        <v>249</v>
      </c>
    </row>
    <row r="34" spans="1:4" ht="12.75">
      <c r="A34" s="8"/>
      <c r="B34" s="26" t="s">
        <v>250</v>
      </c>
      <c r="D34" s="4" t="s">
        <v>251</v>
      </c>
    </row>
    <row r="35" spans="1:4" ht="12.75">
      <c r="A35" s="8"/>
      <c r="B35" s="26" t="s">
        <v>252</v>
      </c>
      <c r="D35" s="4" t="s">
        <v>253</v>
      </c>
    </row>
    <row r="36" spans="1:4" ht="12.75">
      <c r="A36" s="8"/>
      <c r="B36" s="26" t="s">
        <v>254</v>
      </c>
      <c r="D36" s="4" t="s">
        <v>255</v>
      </c>
    </row>
    <row r="37" spans="1:4" ht="12.75">
      <c r="A37" s="8"/>
      <c r="B37" s="26" t="s">
        <v>256</v>
      </c>
      <c r="D37" s="4" t="s">
        <v>257</v>
      </c>
    </row>
    <row r="38" spans="1:4" ht="12.75">
      <c r="A38" s="8"/>
      <c r="B38" s="26" t="s">
        <v>258</v>
      </c>
      <c r="D38" s="4" t="s">
        <v>259</v>
      </c>
    </row>
    <row r="39" spans="1:2" ht="12.75">
      <c r="A39" s="8"/>
      <c r="B39" s="26"/>
    </row>
    <row r="40" spans="1:2" ht="12.75">
      <c r="A40" s="8"/>
      <c r="B40" s="26" t="s">
        <v>260</v>
      </c>
    </row>
    <row r="41" spans="1:20" ht="12.75">
      <c r="A41" s="8"/>
      <c r="B41" s="26" t="s">
        <v>261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" ht="12.75">
      <c r="A42" s="8"/>
      <c r="B42" s="26"/>
    </row>
    <row r="43" spans="1:20" ht="12.75">
      <c r="A43" s="8"/>
      <c r="B43" s="101"/>
      <c r="C43" s="7" t="s">
        <v>262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" ht="12.75">
      <c r="A44" s="8"/>
      <c r="B44" s="26"/>
    </row>
    <row r="45" spans="1:3" ht="12.75">
      <c r="A45" s="8"/>
      <c r="B45" s="26"/>
      <c r="C45" s="4" t="s">
        <v>299</v>
      </c>
    </row>
    <row r="46" spans="1:3" ht="12.75">
      <c r="A46" s="8"/>
      <c r="B46" s="26"/>
      <c r="C46" s="4" t="s">
        <v>300</v>
      </c>
    </row>
    <row r="47" spans="1:3" ht="12.75">
      <c r="A47" s="8"/>
      <c r="B47" s="26"/>
      <c r="C47" s="4" t="s">
        <v>301</v>
      </c>
    </row>
    <row r="48" spans="1:3" ht="12.75">
      <c r="A48" s="8"/>
      <c r="B48" s="26"/>
      <c r="C48" s="4" t="s">
        <v>302</v>
      </c>
    </row>
    <row r="49" spans="1:3" ht="12.75">
      <c r="A49" s="8"/>
      <c r="B49" s="26"/>
      <c r="C49" s="4" t="s">
        <v>303</v>
      </c>
    </row>
    <row r="50" spans="1:3" ht="12.75">
      <c r="A50" s="8"/>
      <c r="B50" s="26"/>
      <c r="C50" s="4" t="s">
        <v>304</v>
      </c>
    </row>
    <row r="51" spans="1:2" ht="12.75">
      <c r="A51" s="8"/>
      <c r="B51" s="26"/>
    </row>
    <row r="52" spans="1:3" ht="12.75">
      <c r="A52" s="8"/>
      <c r="B52" s="26"/>
      <c r="C52" s="4" t="s">
        <v>305</v>
      </c>
    </row>
    <row r="53" spans="1:3" ht="12.75">
      <c r="A53" s="8"/>
      <c r="B53" s="26"/>
      <c r="C53" s="4" t="s">
        <v>306</v>
      </c>
    </row>
    <row r="54" spans="1:2" ht="12.75">
      <c r="A54" s="8"/>
      <c r="B54" s="26"/>
    </row>
    <row r="55" spans="1:2" ht="12.75">
      <c r="A55" s="8"/>
      <c r="B55" s="26"/>
    </row>
    <row r="56" spans="1:2" ht="12.75">
      <c r="A56" s="12" t="s">
        <v>91</v>
      </c>
      <c r="B56" s="7" t="s">
        <v>176</v>
      </c>
    </row>
    <row r="57" spans="1:2" ht="12.75">
      <c r="A57" s="8"/>
      <c r="B57" s="10" t="s">
        <v>263</v>
      </c>
    </row>
    <row r="58" spans="1:2" ht="12.75">
      <c r="A58" s="8"/>
      <c r="B58" s="26"/>
    </row>
    <row r="60" spans="1:2" ht="12.75">
      <c r="A60" s="12" t="s">
        <v>93</v>
      </c>
      <c r="B60" s="12" t="s">
        <v>177</v>
      </c>
    </row>
    <row r="61" spans="1:2" ht="12.75">
      <c r="A61" s="8"/>
      <c r="B61" s="10" t="s">
        <v>92</v>
      </c>
    </row>
    <row r="62" spans="1:2" ht="12.75">
      <c r="A62" s="8"/>
      <c r="B62" s="10"/>
    </row>
    <row r="64" spans="1:2" ht="12.75">
      <c r="A64" s="12" t="s">
        <v>94</v>
      </c>
      <c r="B64" s="7" t="s">
        <v>178</v>
      </c>
    </row>
    <row r="65" ht="12.75">
      <c r="B65" s="10" t="s">
        <v>307</v>
      </c>
    </row>
    <row r="66" ht="12.75">
      <c r="B66" s="10"/>
    </row>
    <row r="67" spans="2:10" ht="12.75">
      <c r="B67" s="10"/>
      <c r="I67" s="38"/>
      <c r="J67" s="38"/>
    </row>
    <row r="68" spans="1:2" ht="12.75">
      <c r="A68" s="12" t="s">
        <v>95</v>
      </c>
      <c r="B68" s="7" t="s">
        <v>179</v>
      </c>
    </row>
    <row r="69" spans="1:2" ht="12.75">
      <c r="A69" s="8"/>
      <c r="B69" s="10" t="s">
        <v>308</v>
      </c>
    </row>
    <row r="70" spans="1:2" ht="12.75">
      <c r="A70" s="8"/>
      <c r="B70" s="10" t="s">
        <v>309</v>
      </c>
    </row>
    <row r="71" spans="1:2" ht="12.75">
      <c r="A71" s="8"/>
      <c r="B71" s="10"/>
    </row>
    <row r="73" spans="1:2" ht="12.75">
      <c r="A73" s="12" t="s">
        <v>96</v>
      </c>
      <c r="B73" s="7" t="s">
        <v>180</v>
      </c>
    </row>
    <row r="74" ht="12.75">
      <c r="B74" s="4" t="s">
        <v>310</v>
      </c>
    </row>
    <row r="75" ht="12.75">
      <c r="B75" s="4" t="s">
        <v>311</v>
      </c>
    </row>
    <row r="78" spans="1:2" ht="12.75">
      <c r="A78" s="12" t="s">
        <v>99</v>
      </c>
      <c r="B78" s="7" t="s">
        <v>97</v>
      </c>
    </row>
    <row r="79" spans="1:2" ht="12.75">
      <c r="A79" s="8"/>
      <c r="B79" s="8" t="s">
        <v>98</v>
      </c>
    </row>
    <row r="80" spans="1:2" ht="12.75">
      <c r="A80" s="8"/>
      <c r="B80" s="8"/>
    </row>
    <row r="82" spans="1:16" ht="12.75">
      <c r="A82" s="12" t="s">
        <v>111</v>
      </c>
      <c r="B82" s="5" t="s">
        <v>100</v>
      </c>
      <c r="P82" s="38"/>
    </row>
    <row r="83" spans="1:16" ht="12.75">
      <c r="A83" s="12"/>
      <c r="B83" s="5"/>
      <c r="L83" s="22" t="s">
        <v>101</v>
      </c>
      <c r="P83" s="21" t="s">
        <v>102</v>
      </c>
    </row>
    <row r="84" spans="1:16" ht="12.75">
      <c r="A84" s="12"/>
      <c r="B84" s="5"/>
      <c r="L84" s="22" t="s">
        <v>283</v>
      </c>
      <c r="P84" s="22" t="s">
        <v>283</v>
      </c>
    </row>
    <row r="85" spans="9:16" ht="15">
      <c r="I85" s="21"/>
      <c r="J85" s="21"/>
      <c r="K85" s="44"/>
      <c r="L85" s="102" t="s">
        <v>281</v>
      </c>
      <c r="M85" s="21"/>
      <c r="O85" s="103">
        <v>38990</v>
      </c>
      <c r="P85" s="102" t="s">
        <v>282</v>
      </c>
    </row>
    <row r="86" spans="2:16" ht="12.75">
      <c r="B86" s="7" t="s">
        <v>181</v>
      </c>
      <c r="I86" s="21"/>
      <c r="J86" s="21"/>
      <c r="K86" s="44"/>
      <c r="L86" s="22" t="s">
        <v>8</v>
      </c>
      <c r="M86" s="21"/>
      <c r="P86" s="22" t="s">
        <v>8</v>
      </c>
    </row>
    <row r="87" spans="3:16" ht="12.75">
      <c r="C87" s="4" t="s">
        <v>103</v>
      </c>
      <c r="I87" s="21"/>
      <c r="J87" s="21"/>
      <c r="K87" s="44"/>
      <c r="L87" s="3">
        <v>3337</v>
      </c>
      <c r="M87" s="21"/>
      <c r="P87" s="9">
        <v>2421</v>
      </c>
    </row>
    <row r="88" spans="3:16" ht="12.75">
      <c r="C88" s="4" t="s">
        <v>104</v>
      </c>
      <c r="I88" s="21"/>
      <c r="J88" s="21"/>
      <c r="K88" s="44"/>
      <c r="L88" s="3">
        <v>63963</v>
      </c>
      <c r="M88" s="21"/>
      <c r="P88" s="9">
        <v>16554</v>
      </c>
    </row>
    <row r="89" spans="3:16" ht="12.75">
      <c r="C89" s="4" t="s">
        <v>105</v>
      </c>
      <c r="I89" s="21"/>
      <c r="J89" s="21"/>
      <c r="K89" s="44"/>
      <c r="L89" s="3">
        <v>1418</v>
      </c>
      <c r="M89" s="21"/>
      <c r="P89" s="9">
        <v>1363</v>
      </c>
    </row>
    <row r="90" spans="3:16" ht="12.75">
      <c r="C90" s="4" t="s">
        <v>106</v>
      </c>
      <c r="I90" s="21"/>
      <c r="J90" s="21"/>
      <c r="K90" s="44"/>
      <c r="L90" s="3">
        <v>90826</v>
      </c>
      <c r="M90" s="21"/>
      <c r="P90" s="9">
        <v>95733</v>
      </c>
    </row>
    <row r="91" spans="3:16" ht="12.75">
      <c r="C91" s="4" t="s">
        <v>107</v>
      </c>
      <c r="I91" s="21"/>
      <c r="J91" s="21"/>
      <c r="K91" s="44"/>
      <c r="L91" s="18">
        <v>73768</v>
      </c>
      <c r="M91" s="21"/>
      <c r="P91" s="104">
        <v>58686</v>
      </c>
    </row>
    <row r="92" spans="3:16" ht="12.75">
      <c r="C92" s="4" t="s">
        <v>182</v>
      </c>
      <c r="I92" s="21"/>
      <c r="J92" s="21"/>
      <c r="K92" s="44"/>
      <c r="L92" s="9">
        <f>SUM(L87:L91)</f>
        <v>233312</v>
      </c>
      <c r="M92" s="21"/>
      <c r="P92" s="9">
        <f>SUM(P87:P91)</f>
        <v>174757</v>
      </c>
    </row>
    <row r="93" spans="3:16" ht="12.75">
      <c r="C93" s="4" t="s">
        <v>183</v>
      </c>
      <c r="I93" s="21"/>
      <c r="J93" s="21"/>
      <c r="K93" s="44"/>
      <c r="L93" s="9">
        <v>-8530</v>
      </c>
      <c r="M93" s="21"/>
      <c r="P93" s="9">
        <v>-8748</v>
      </c>
    </row>
    <row r="94" spans="3:16" ht="13.5" thickBot="1">
      <c r="C94" s="4" t="s">
        <v>77</v>
      </c>
      <c r="I94" s="21"/>
      <c r="J94" s="21"/>
      <c r="K94" s="44"/>
      <c r="L94" s="105">
        <f>SUM(L92:L93)</f>
        <v>224782</v>
      </c>
      <c r="M94" s="21"/>
      <c r="P94" s="105">
        <f>SUM(P92:P93)</f>
        <v>166009</v>
      </c>
    </row>
    <row r="95" spans="9:16" ht="13.5" thickTop="1">
      <c r="I95" s="21"/>
      <c r="J95" s="21"/>
      <c r="K95" s="44"/>
      <c r="L95" s="9"/>
      <c r="M95" s="21"/>
      <c r="P95" s="9"/>
    </row>
    <row r="96" spans="2:22" ht="12.75">
      <c r="B96" s="7" t="s">
        <v>184</v>
      </c>
      <c r="I96" s="21"/>
      <c r="J96" s="21"/>
      <c r="K96" s="44"/>
      <c r="M96" s="21"/>
      <c r="P96" s="9"/>
      <c r="V96" s="17"/>
    </row>
    <row r="97" spans="3:22" ht="12.75">
      <c r="C97" s="4" t="s">
        <v>103</v>
      </c>
      <c r="I97" s="21"/>
      <c r="J97" s="21"/>
      <c r="K97" s="44"/>
      <c r="L97" s="11">
        <v>-5932</v>
      </c>
      <c r="M97" s="21"/>
      <c r="P97" s="9">
        <v>-8665</v>
      </c>
      <c r="R97" s="106"/>
      <c r="V97" s="23"/>
    </row>
    <row r="98" spans="3:22" ht="12.75">
      <c r="C98" s="4" t="s">
        <v>104</v>
      </c>
      <c r="I98" s="21"/>
      <c r="J98" s="21"/>
      <c r="K98" s="44"/>
      <c r="L98" s="11">
        <v>19061</v>
      </c>
      <c r="M98" s="21"/>
      <c r="P98" s="9">
        <v>-8253</v>
      </c>
      <c r="V98" s="23"/>
    </row>
    <row r="99" spans="3:22" ht="12.75">
      <c r="C99" s="4" t="s">
        <v>105</v>
      </c>
      <c r="I99" s="21"/>
      <c r="J99" s="21"/>
      <c r="K99" s="44"/>
      <c r="L99" s="11">
        <v>2719</v>
      </c>
      <c r="M99" s="21"/>
      <c r="P99" s="9">
        <v>-1231</v>
      </c>
      <c r="V99" s="23"/>
    </row>
    <row r="100" spans="3:22" ht="12.75">
      <c r="C100" s="4" t="s">
        <v>106</v>
      </c>
      <c r="I100" s="21"/>
      <c r="J100" s="21"/>
      <c r="K100" s="44"/>
      <c r="L100" s="11">
        <v>6178</v>
      </c>
      <c r="M100" s="21"/>
      <c r="P100" s="9">
        <v>1531</v>
      </c>
      <c r="V100" s="23"/>
    </row>
    <row r="101" spans="3:22" ht="12.75">
      <c r="C101" s="4" t="s">
        <v>107</v>
      </c>
      <c r="I101" s="21"/>
      <c r="J101" s="21"/>
      <c r="K101" s="44"/>
      <c r="L101" s="18">
        <v>-4876</v>
      </c>
      <c r="M101" s="21"/>
      <c r="P101" s="104">
        <v>-7603</v>
      </c>
      <c r="V101" s="23"/>
    </row>
    <row r="102" spans="9:22" ht="12.75">
      <c r="I102" s="21"/>
      <c r="J102" s="21"/>
      <c r="K102" s="44"/>
      <c r="L102" s="9">
        <f>SUM(L97:L101)</f>
        <v>17150</v>
      </c>
      <c r="M102" s="21"/>
      <c r="P102" s="9">
        <f>SUM(P97:P101)</f>
        <v>-24221</v>
      </c>
      <c r="V102" s="23"/>
    </row>
    <row r="103" spans="3:22" ht="12.75">
      <c r="C103" s="10" t="s">
        <v>46</v>
      </c>
      <c r="I103" s="21"/>
      <c r="J103" s="21"/>
      <c r="K103" s="44"/>
      <c r="L103" s="9">
        <v>-101401</v>
      </c>
      <c r="M103" s="21"/>
      <c r="P103" s="3">
        <v>-90278</v>
      </c>
      <c r="R103" s="9"/>
      <c r="V103" s="17"/>
    </row>
    <row r="104" spans="3:22" ht="12.75">
      <c r="C104" s="4" t="s">
        <v>47</v>
      </c>
      <c r="I104" s="21"/>
      <c r="J104" s="21"/>
      <c r="K104" s="44"/>
      <c r="L104" s="104">
        <v>751</v>
      </c>
      <c r="M104" s="24"/>
      <c r="N104" s="17"/>
      <c r="O104" s="17"/>
      <c r="P104" s="18">
        <v>431</v>
      </c>
      <c r="V104" s="17"/>
    </row>
    <row r="105" spans="3:18" ht="12.75">
      <c r="C105" s="4" t="s">
        <v>108</v>
      </c>
      <c r="I105" s="21"/>
      <c r="J105" s="21"/>
      <c r="K105" s="44"/>
      <c r="L105" s="9">
        <f>SUM(L102:L104)</f>
        <v>-83500</v>
      </c>
      <c r="M105" s="21"/>
      <c r="P105" s="9">
        <f>SUM(P102:P104)</f>
        <v>-114068</v>
      </c>
      <c r="R105" s="9"/>
    </row>
    <row r="106" spans="3:16" ht="12.75">
      <c r="C106" s="4" t="s">
        <v>109</v>
      </c>
      <c r="I106" s="21"/>
      <c r="J106" s="21"/>
      <c r="K106" s="44"/>
      <c r="L106" s="9">
        <v>-34</v>
      </c>
      <c r="M106" s="21"/>
      <c r="P106" s="9">
        <v>-72</v>
      </c>
    </row>
    <row r="107" spans="3:16" ht="13.5" thickBot="1">
      <c r="C107" s="4" t="s">
        <v>110</v>
      </c>
      <c r="I107" s="21"/>
      <c r="J107" s="21"/>
      <c r="K107" s="44"/>
      <c r="L107" s="105">
        <f>SUM(L105:L106)</f>
        <v>-83534</v>
      </c>
      <c r="M107" s="21"/>
      <c r="P107" s="105">
        <f>SUM(P105:P106)</f>
        <v>-114140</v>
      </c>
    </row>
    <row r="108" spans="9:16" ht="13.5" thickTop="1">
      <c r="I108" s="21"/>
      <c r="J108" s="21"/>
      <c r="K108" s="44"/>
      <c r="L108" s="9"/>
      <c r="M108" s="21"/>
      <c r="P108" s="9"/>
    </row>
    <row r="109" ht="15" customHeight="1">
      <c r="L109" s="9"/>
    </row>
    <row r="110" spans="1:2" ht="12.75">
      <c r="A110" s="12" t="s">
        <v>112</v>
      </c>
      <c r="B110" s="12" t="s">
        <v>185</v>
      </c>
    </row>
    <row r="111" spans="1:2" ht="12.75">
      <c r="A111" s="12"/>
      <c r="B111" s="10" t="s">
        <v>186</v>
      </c>
    </row>
    <row r="112" spans="1:2" ht="12.75">
      <c r="A112" s="12"/>
      <c r="B112" s="4" t="s">
        <v>264</v>
      </c>
    </row>
    <row r="113" ht="12.75">
      <c r="A113" s="12"/>
    </row>
    <row r="114" ht="12.75">
      <c r="A114" s="12"/>
    </row>
    <row r="115" spans="1:2" ht="12.75">
      <c r="A115" s="12" t="s">
        <v>113</v>
      </c>
      <c r="B115" s="12" t="s">
        <v>312</v>
      </c>
    </row>
    <row r="116" spans="1:3" ht="12.75">
      <c r="A116" s="5"/>
      <c r="B116" s="10" t="s">
        <v>313</v>
      </c>
      <c r="C116" s="10" t="s">
        <v>314</v>
      </c>
    </row>
    <row r="117" spans="1:3" ht="12.75">
      <c r="A117" s="5"/>
      <c r="B117" s="10"/>
      <c r="C117" s="10" t="s">
        <v>366</v>
      </c>
    </row>
    <row r="118" spans="1:2" ht="12.75">
      <c r="A118" s="12"/>
      <c r="B118" s="12"/>
    </row>
    <row r="119" spans="1:3" ht="12.75">
      <c r="A119" s="5"/>
      <c r="B119" s="4" t="s">
        <v>315</v>
      </c>
      <c r="C119" s="4" t="s">
        <v>316</v>
      </c>
    </row>
    <row r="120" spans="1:3" ht="12.75">
      <c r="A120" s="5"/>
      <c r="C120" s="10" t="s">
        <v>317</v>
      </c>
    </row>
    <row r="121" spans="1:4" ht="12.75">
      <c r="A121" s="5"/>
      <c r="C121" s="10" t="s">
        <v>318</v>
      </c>
      <c r="D121" s="4" t="s">
        <v>321</v>
      </c>
    </row>
    <row r="122" spans="1:4" ht="12.75">
      <c r="A122" s="5"/>
      <c r="C122" s="10" t="s">
        <v>319</v>
      </c>
      <c r="D122" s="4" t="s">
        <v>323</v>
      </c>
    </row>
    <row r="123" spans="1:3" ht="12.75">
      <c r="A123" s="5"/>
      <c r="C123" s="10"/>
    </row>
    <row r="124" spans="1:2" ht="12.75">
      <c r="A124" s="12" t="s">
        <v>113</v>
      </c>
      <c r="B124" s="12" t="s">
        <v>333</v>
      </c>
    </row>
    <row r="125" spans="1:4" ht="12.75">
      <c r="A125" s="5"/>
      <c r="C125" s="10" t="s">
        <v>320</v>
      </c>
      <c r="D125" s="4" t="s">
        <v>325</v>
      </c>
    </row>
    <row r="126" spans="1:4" ht="12.75">
      <c r="A126" s="5"/>
      <c r="C126" s="10"/>
      <c r="D126" s="4" t="s">
        <v>326</v>
      </c>
    </row>
    <row r="127" spans="1:4" ht="12.75">
      <c r="A127" s="5"/>
      <c r="C127" s="10" t="s">
        <v>322</v>
      </c>
      <c r="D127" s="4" t="s">
        <v>328</v>
      </c>
    </row>
    <row r="128" spans="1:4" ht="12.75">
      <c r="A128" s="5"/>
      <c r="C128" s="10" t="s">
        <v>324</v>
      </c>
      <c r="D128" s="4" t="s">
        <v>330</v>
      </c>
    </row>
    <row r="129" spans="1:4" ht="12.75">
      <c r="A129" s="5"/>
      <c r="C129" s="10" t="s">
        <v>327</v>
      </c>
      <c r="D129" s="4" t="s">
        <v>332</v>
      </c>
    </row>
    <row r="130" spans="1:4" ht="12.75">
      <c r="A130" s="5"/>
      <c r="C130" s="4" t="s">
        <v>329</v>
      </c>
      <c r="D130" s="4" t="s">
        <v>334</v>
      </c>
    </row>
    <row r="131" spans="1:4" ht="12.75">
      <c r="A131" s="5"/>
      <c r="C131" s="10" t="s">
        <v>331</v>
      </c>
      <c r="D131" s="4" t="s">
        <v>412</v>
      </c>
    </row>
    <row r="132" spans="1:2" ht="12.75">
      <c r="A132" s="5"/>
      <c r="B132" s="10"/>
    </row>
    <row r="133" spans="1:3" ht="12.75">
      <c r="A133" s="5"/>
      <c r="B133" s="10" t="s">
        <v>361</v>
      </c>
      <c r="C133" s="10" t="s">
        <v>398</v>
      </c>
    </row>
    <row r="134" spans="1:3" ht="12.75">
      <c r="A134" s="5"/>
      <c r="B134" s="10"/>
      <c r="C134" s="10" t="s">
        <v>362</v>
      </c>
    </row>
    <row r="135" spans="1:3" ht="12.75">
      <c r="A135" s="5"/>
      <c r="B135" s="10"/>
      <c r="C135" s="4" t="s">
        <v>363</v>
      </c>
    </row>
    <row r="136" spans="1:3" ht="12.75">
      <c r="A136" s="5"/>
      <c r="B136" s="10"/>
      <c r="C136" s="4" t="s">
        <v>364</v>
      </c>
    </row>
    <row r="137" spans="1:2" ht="12.75">
      <c r="A137" s="5"/>
      <c r="B137" s="10"/>
    </row>
    <row r="138" spans="1:3" ht="12.75">
      <c r="A138" s="5"/>
      <c r="B138" s="10" t="s">
        <v>365</v>
      </c>
      <c r="C138" s="10" t="s">
        <v>399</v>
      </c>
    </row>
    <row r="139" spans="1:3" ht="12.75">
      <c r="A139" s="5"/>
      <c r="B139" s="10"/>
      <c r="C139" s="8" t="s">
        <v>400</v>
      </c>
    </row>
    <row r="140" spans="1:3" ht="12.75">
      <c r="A140" s="5"/>
      <c r="B140" s="10"/>
      <c r="C140" s="10" t="s">
        <v>401</v>
      </c>
    </row>
    <row r="141" spans="1:3" ht="12.75">
      <c r="A141" s="5"/>
      <c r="B141" s="10"/>
      <c r="C141" s="4" t="s">
        <v>402</v>
      </c>
    </row>
    <row r="142" spans="1:2" ht="12.75">
      <c r="A142" s="5"/>
      <c r="B142" s="10"/>
    </row>
    <row r="143" spans="1:2" ht="12.75">
      <c r="A143" s="5"/>
      <c r="B143" s="10" t="s">
        <v>335</v>
      </c>
    </row>
    <row r="144" spans="1:2" ht="12.75">
      <c r="A144" s="5"/>
      <c r="B144" s="10"/>
    </row>
    <row r="145" ht="12.75">
      <c r="A145" s="12"/>
    </row>
    <row r="146" spans="1:2" ht="12.75">
      <c r="A146" s="12" t="s">
        <v>114</v>
      </c>
      <c r="B146" s="12" t="s">
        <v>187</v>
      </c>
    </row>
    <row r="147" spans="1:2" ht="12.75">
      <c r="A147" s="12"/>
      <c r="B147" s="12"/>
    </row>
    <row r="148" spans="1:2" ht="12.75">
      <c r="A148" s="12"/>
      <c r="B148" s="10" t="s">
        <v>403</v>
      </c>
    </row>
    <row r="149" spans="1:2" ht="12.75">
      <c r="A149" s="12"/>
      <c r="B149" s="8" t="s">
        <v>404</v>
      </c>
    </row>
    <row r="150" spans="1:2" ht="12.75">
      <c r="A150" s="12"/>
      <c r="B150" s="4" t="s">
        <v>405</v>
      </c>
    </row>
    <row r="151" spans="1:2" ht="12.75">
      <c r="A151" s="12"/>
      <c r="B151" s="12"/>
    </row>
    <row r="152" spans="1:2" ht="12.75">
      <c r="A152" s="12"/>
      <c r="B152" s="26" t="s">
        <v>336</v>
      </c>
    </row>
    <row r="153" spans="1:2" ht="12.75">
      <c r="A153" s="12"/>
      <c r="B153" s="10"/>
    </row>
    <row r="154" ht="12.75">
      <c r="A154" s="12"/>
    </row>
    <row r="155" spans="1:2" ht="12.75">
      <c r="A155" s="12" t="s">
        <v>116</v>
      </c>
      <c r="B155" s="7" t="s">
        <v>115</v>
      </c>
    </row>
    <row r="156" spans="1:2" ht="15" customHeight="1">
      <c r="A156" s="5"/>
      <c r="B156" s="10" t="s">
        <v>188</v>
      </c>
    </row>
    <row r="157" spans="1:2" ht="15" customHeight="1">
      <c r="A157" s="5"/>
      <c r="B157" s="10" t="s">
        <v>265</v>
      </c>
    </row>
    <row r="158" spans="1:2" ht="15" customHeight="1">
      <c r="A158" s="5"/>
      <c r="B158" s="10"/>
    </row>
    <row r="159" spans="1:2" ht="12.75">
      <c r="A159" s="5"/>
      <c r="B159" s="8"/>
    </row>
    <row r="160" spans="1:2" ht="12.75">
      <c r="A160" s="12" t="s">
        <v>266</v>
      </c>
      <c r="B160" s="7" t="s">
        <v>117</v>
      </c>
    </row>
    <row r="161" spans="1:2" ht="12.75">
      <c r="A161" s="5"/>
      <c r="B161" s="10" t="s">
        <v>337</v>
      </c>
    </row>
    <row r="162" spans="1:2" ht="6" customHeight="1">
      <c r="A162" s="5"/>
      <c r="B162" s="8"/>
    </row>
    <row r="163" spans="1:12" ht="12.75">
      <c r="A163" s="5"/>
      <c r="B163" s="8"/>
      <c r="L163" s="32" t="s">
        <v>8</v>
      </c>
    </row>
    <row r="164" spans="1:2" ht="12.75">
      <c r="A164" s="5"/>
      <c r="B164" s="10" t="s">
        <v>119</v>
      </c>
    </row>
    <row r="165" spans="1:12" ht="12.75">
      <c r="A165" s="5"/>
      <c r="B165" s="8"/>
      <c r="C165" s="4" t="s">
        <v>24</v>
      </c>
      <c r="L165" s="3">
        <v>0</v>
      </c>
    </row>
    <row r="166" spans="1:12" ht="12.75">
      <c r="A166" s="5"/>
      <c r="B166" s="8"/>
      <c r="C166" s="4" t="s">
        <v>118</v>
      </c>
      <c r="L166" s="3">
        <v>29</v>
      </c>
    </row>
    <row r="167" spans="1:12" ht="13.5" thickBot="1">
      <c r="A167" s="5"/>
      <c r="B167" s="8"/>
      <c r="L167" s="20">
        <f>SUM(L164:L166)</f>
        <v>29</v>
      </c>
    </row>
    <row r="168" spans="1:12" ht="12.75">
      <c r="A168" s="5"/>
      <c r="B168" s="8"/>
      <c r="L168" s="11"/>
    </row>
    <row r="169" spans="1:2" ht="12.75">
      <c r="A169" s="5"/>
      <c r="B169" s="8"/>
    </row>
    <row r="170" spans="1:2" ht="12.75">
      <c r="A170" s="25" t="s">
        <v>189</v>
      </c>
      <c r="B170" s="45"/>
    </row>
    <row r="171" spans="1:2" ht="12.75">
      <c r="A171" s="12"/>
      <c r="B171" s="25"/>
    </row>
    <row r="172" ht="12.75">
      <c r="A172" s="12"/>
    </row>
    <row r="173" spans="1:2" ht="12.75">
      <c r="A173" s="12" t="s">
        <v>120</v>
      </c>
      <c r="B173" s="5" t="s">
        <v>190</v>
      </c>
    </row>
    <row r="174" spans="1:20" ht="12.75">
      <c r="A174" s="12"/>
      <c r="B174" s="10" t="s">
        <v>338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1:20" ht="12.75">
      <c r="A175" s="12"/>
      <c r="B175" s="10" t="s">
        <v>339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12.75">
      <c r="A176" s="12"/>
      <c r="B176" s="10" t="s">
        <v>340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12.75">
      <c r="A177" s="12"/>
      <c r="B177" s="10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1:20" ht="12.75">
      <c r="A178" s="12"/>
      <c r="B178" s="10" t="s">
        <v>341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ht="12.75">
      <c r="A179" s="12"/>
      <c r="B179" s="10" t="s">
        <v>342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1:20" ht="12.75">
      <c r="A180" s="12"/>
      <c r="B180" s="10" t="s">
        <v>343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12.75">
      <c r="A181" s="12"/>
      <c r="B181" s="10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12.75">
      <c r="A182" s="12"/>
      <c r="B182" s="10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" ht="12.75">
      <c r="A183" s="12" t="s">
        <v>121</v>
      </c>
      <c r="B183" s="7" t="s">
        <v>191</v>
      </c>
    </row>
    <row r="184" spans="1:20" ht="12.75">
      <c r="A184" s="5"/>
      <c r="B184" s="10" t="s">
        <v>344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12.75">
      <c r="A185" s="5"/>
      <c r="B185" s="10" t="s">
        <v>345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1:20" ht="12.75">
      <c r="A186" s="5"/>
      <c r="B186" s="10" t="s">
        <v>343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0" ht="12.75">
      <c r="A187" s="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1:20" ht="12.75">
      <c r="A188" s="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" ht="12.75">
      <c r="A189" s="12" t="s">
        <v>122</v>
      </c>
      <c r="B189" s="12" t="s">
        <v>192</v>
      </c>
    </row>
    <row r="190" spans="1:2" ht="12.75">
      <c r="A190" s="12"/>
      <c r="B190" s="10" t="s">
        <v>346</v>
      </c>
    </row>
    <row r="191" spans="1:2" ht="12.75">
      <c r="A191" s="12"/>
      <c r="B191" s="10" t="s">
        <v>347</v>
      </c>
    </row>
    <row r="192" spans="1:2" ht="12.75">
      <c r="A192" s="12"/>
      <c r="B192" s="10" t="s">
        <v>348</v>
      </c>
    </row>
    <row r="193" spans="1:2" ht="12.75">
      <c r="A193" s="12"/>
      <c r="B193" s="10" t="s">
        <v>349</v>
      </c>
    </row>
    <row r="194" spans="1:4" ht="12.75">
      <c r="A194" s="5"/>
      <c r="C194" s="8" t="s">
        <v>318</v>
      </c>
      <c r="D194" s="4" t="s">
        <v>350</v>
      </c>
    </row>
    <row r="195" spans="1:4" ht="12.75">
      <c r="A195" s="5"/>
      <c r="C195" s="10" t="s">
        <v>319</v>
      </c>
      <c r="D195" s="4" t="s">
        <v>351</v>
      </c>
    </row>
    <row r="196" spans="1:4" ht="12.75">
      <c r="A196" s="5"/>
      <c r="C196" s="10" t="s">
        <v>320</v>
      </c>
      <c r="D196" s="4" t="s">
        <v>406</v>
      </c>
    </row>
    <row r="197" spans="1:3" ht="12.75">
      <c r="A197" s="5"/>
      <c r="C197" s="10"/>
    </row>
    <row r="198" ht="12.75">
      <c r="A198" s="12"/>
    </row>
    <row r="199" spans="1:2" ht="12.75">
      <c r="A199" s="12" t="s">
        <v>123</v>
      </c>
      <c r="B199" s="5" t="s">
        <v>124</v>
      </c>
    </row>
    <row r="200" spans="1:2" ht="12.75">
      <c r="A200" s="12"/>
      <c r="B200" s="10" t="s">
        <v>125</v>
      </c>
    </row>
    <row r="201" spans="1:2" ht="12.75">
      <c r="A201" s="12"/>
      <c r="B201" s="10"/>
    </row>
    <row r="202" spans="1:2" ht="12.75">
      <c r="A202" s="12"/>
      <c r="B202" s="10" t="s">
        <v>41</v>
      </c>
    </row>
    <row r="203" spans="1:2" ht="12.75">
      <c r="A203" s="12" t="s">
        <v>126</v>
      </c>
      <c r="B203" s="12" t="s">
        <v>193</v>
      </c>
    </row>
    <row r="204" spans="1:2" ht="12.75">
      <c r="A204" s="12"/>
      <c r="B204" s="10" t="s">
        <v>127</v>
      </c>
    </row>
    <row r="205" spans="1:16" ht="12.75">
      <c r="A205" s="12"/>
      <c r="B205" s="5"/>
      <c r="J205" s="21"/>
      <c r="L205" s="21" t="s">
        <v>5</v>
      </c>
      <c r="P205" s="21" t="s">
        <v>101</v>
      </c>
    </row>
    <row r="206" spans="1:16" ht="12.75">
      <c r="A206" s="12"/>
      <c r="B206" s="5"/>
      <c r="J206" s="27"/>
      <c r="L206" s="27" t="s">
        <v>7</v>
      </c>
      <c r="P206" s="21" t="s">
        <v>283</v>
      </c>
    </row>
    <row r="207" spans="1:16" ht="15">
      <c r="A207" s="12"/>
      <c r="B207" s="5"/>
      <c r="J207" s="28"/>
      <c r="L207" s="28" t="s">
        <v>352</v>
      </c>
      <c r="P207" s="28" t="str">
        <f>L207</f>
        <v>31 March 2007</v>
      </c>
    </row>
    <row r="208" spans="1:16" ht="12.75">
      <c r="A208" s="12"/>
      <c r="B208" s="5"/>
      <c r="J208" s="21"/>
      <c r="L208" s="21" t="s">
        <v>8</v>
      </c>
      <c r="P208" s="21" t="s">
        <v>8</v>
      </c>
    </row>
    <row r="209" spans="1:3" ht="12.75">
      <c r="A209" s="12"/>
      <c r="B209" s="5"/>
      <c r="C209" s="4" t="s">
        <v>194</v>
      </c>
    </row>
    <row r="210" spans="1:16" ht="12.75">
      <c r="A210" s="12"/>
      <c r="B210" s="5"/>
      <c r="D210" s="4" t="s">
        <v>195</v>
      </c>
      <c r="J210" s="29"/>
      <c r="L210" s="9">
        <f>-'[3]pl'!F28</f>
        <v>5</v>
      </c>
      <c r="P210" s="9">
        <f>-'[3]pl'!J28</f>
        <v>34</v>
      </c>
    </row>
    <row r="211" spans="1:16" ht="12.75">
      <c r="A211" s="12"/>
      <c r="B211" s="5"/>
      <c r="D211" s="4" t="s">
        <v>353</v>
      </c>
      <c r="J211" s="29"/>
      <c r="L211" s="9">
        <v>0</v>
      </c>
      <c r="P211" s="9">
        <v>0</v>
      </c>
    </row>
    <row r="212" spans="1:16" ht="12.75">
      <c r="A212" s="12"/>
      <c r="B212" s="5"/>
      <c r="C212" s="4" t="s">
        <v>354</v>
      </c>
      <c r="L212" s="107">
        <v>0</v>
      </c>
      <c r="M212" s="9"/>
      <c r="N212" s="9"/>
      <c r="O212" s="9"/>
      <c r="P212" s="9">
        <v>0</v>
      </c>
    </row>
    <row r="213" spans="1:16" ht="13.5" thickBot="1">
      <c r="A213" s="12"/>
      <c r="B213" s="10"/>
      <c r="C213" s="4" t="s">
        <v>355</v>
      </c>
      <c r="L213" s="84">
        <f>SUM(L210:L212)</f>
        <v>5</v>
      </c>
      <c r="P213" s="84">
        <f>SUM(P210:P212)</f>
        <v>34</v>
      </c>
    </row>
    <row r="214" spans="1:16" ht="13.5" thickTop="1">
      <c r="A214" s="12"/>
      <c r="B214" s="10"/>
      <c r="I214" s="30"/>
      <c r="P214" s="30"/>
    </row>
    <row r="215" spans="1:11" ht="12.75">
      <c r="A215" s="12"/>
      <c r="B215" s="10" t="s">
        <v>196</v>
      </c>
      <c r="I215" s="30"/>
      <c r="J215" s="30"/>
      <c r="K215" s="30"/>
    </row>
    <row r="216" spans="1:11" ht="12.75">
      <c r="A216" s="12"/>
      <c r="B216" s="10" t="s">
        <v>154</v>
      </c>
      <c r="I216" s="30"/>
      <c r="J216" s="30"/>
      <c r="K216" s="30"/>
    </row>
    <row r="217" spans="1:11" ht="12.75">
      <c r="A217" s="12"/>
      <c r="B217" s="10" t="s">
        <v>155</v>
      </c>
      <c r="I217" s="30"/>
      <c r="J217" s="30"/>
      <c r="K217" s="30"/>
    </row>
    <row r="218" spans="1:11" ht="12.75">
      <c r="A218" s="12"/>
      <c r="B218" s="10"/>
      <c r="I218" s="30"/>
      <c r="J218" s="30"/>
      <c r="K218" s="30"/>
    </row>
    <row r="219" spans="1:11" ht="12.75">
      <c r="A219" s="12"/>
      <c r="B219" s="10"/>
      <c r="I219" s="30"/>
      <c r="J219" s="30"/>
      <c r="K219" s="30"/>
    </row>
    <row r="220" spans="1:2" ht="12.75">
      <c r="A220" s="12" t="s">
        <v>128</v>
      </c>
      <c r="B220" s="5" t="s">
        <v>197</v>
      </c>
    </row>
    <row r="221" spans="1:2" ht="12.75">
      <c r="A221" s="12"/>
      <c r="B221" s="10" t="s">
        <v>198</v>
      </c>
    </row>
    <row r="222" spans="1:2" ht="12.75">
      <c r="A222" s="12"/>
      <c r="B222" s="10"/>
    </row>
    <row r="223" spans="1:2" ht="12.75">
      <c r="A223" s="12"/>
      <c r="B223" s="10"/>
    </row>
    <row r="224" spans="1:2" ht="12.75">
      <c r="A224" s="12" t="s">
        <v>129</v>
      </c>
      <c r="B224" s="7" t="s">
        <v>199</v>
      </c>
    </row>
    <row r="225" spans="1:11" ht="12.75">
      <c r="A225" s="8"/>
      <c r="B225" s="8" t="s">
        <v>10</v>
      </c>
      <c r="C225" s="10" t="s">
        <v>203</v>
      </c>
      <c r="K225" s="31"/>
    </row>
    <row r="226" spans="1:16" ht="12.75">
      <c r="A226" s="8"/>
      <c r="B226" s="8" t="s">
        <v>12</v>
      </c>
      <c r="C226" s="10" t="s">
        <v>356</v>
      </c>
      <c r="P226" s="32"/>
    </row>
    <row r="227" spans="1:16" ht="12.75">
      <c r="A227" s="8"/>
      <c r="B227" s="8"/>
      <c r="C227" s="10"/>
      <c r="P227" s="32"/>
    </row>
    <row r="228" spans="3:16" ht="12.75">
      <c r="C228" s="10"/>
      <c r="P228" s="108"/>
    </row>
    <row r="229" spans="1:2" ht="12.75">
      <c r="A229" s="12" t="s">
        <v>130</v>
      </c>
      <c r="B229" s="7" t="s">
        <v>367</v>
      </c>
    </row>
    <row r="230" ht="12.75">
      <c r="A230" s="12"/>
    </row>
    <row r="231" spans="1:5" ht="12.75">
      <c r="A231" s="12"/>
      <c r="B231" s="7" t="s">
        <v>368</v>
      </c>
      <c r="C231" s="7" t="s">
        <v>369</v>
      </c>
      <c r="D231" s="7"/>
      <c r="E231" s="7"/>
    </row>
    <row r="232" spans="1:3" ht="12.75">
      <c r="A232" s="12"/>
      <c r="C232" s="10" t="s">
        <v>357</v>
      </c>
    </row>
    <row r="233" spans="1:3" ht="12.75">
      <c r="A233" s="12"/>
      <c r="C233" s="10"/>
    </row>
    <row r="234" spans="1:3" ht="12.75">
      <c r="A234" s="12"/>
      <c r="C234" s="10" t="s">
        <v>358</v>
      </c>
    </row>
    <row r="235" spans="1:3" ht="12.75">
      <c r="A235" s="12"/>
      <c r="C235" s="10"/>
    </row>
    <row r="236" spans="1:3" ht="12.75">
      <c r="A236" s="12"/>
      <c r="C236" s="10" t="s">
        <v>370</v>
      </c>
    </row>
    <row r="237" spans="1:3" ht="12.75">
      <c r="A237" s="12"/>
      <c r="C237" s="10" t="s">
        <v>371</v>
      </c>
    </row>
    <row r="238" spans="1:3" ht="12.75">
      <c r="A238" s="12"/>
      <c r="C238" s="10" t="s">
        <v>372</v>
      </c>
    </row>
    <row r="239" ht="15" customHeight="1"/>
    <row r="240" spans="1:2" ht="15" customHeight="1">
      <c r="A240" s="12" t="s">
        <v>130</v>
      </c>
      <c r="B240" s="7" t="s">
        <v>395</v>
      </c>
    </row>
    <row r="241" spans="1:2" ht="15" customHeight="1">
      <c r="A241" s="12"/>
      <c r="B241" s="7"/>
    </row>
    <row r="242" spans="2:3" ht="15" customHeight="1">
      <c r="B242" s="7" t="s">
        <v>373</v>
      </c>
      <c r="C242" s="7" t="s">
        <v>374</v>
      </c>
    </row>
    <row r="243" ht="15" customHeight="1">
      <c r="C243" s="4" t="s">
        <v>375</v>
      </c>
    </row>
    <row r="244" ht="15" customHeight="1"/>
    <row r="245" spans="10:18" ht="15" customHeight="1">
      <c r="J245" s="22" t="s">
        <v>377</v>
      </c>
      <c r="L245" s="22" t="s">
        <v>379</v>
      </c>
      <c r="P245" s="22" t="s">
        <v>380</v>
      </c>
      <c r="R245" s="22"/>
    </row>
    <row r="246" spans="10:18" ht="15" customHeight="1">
      <c r="J246" s="22" t="s">
        <v>378</v>
      </c>
      <c r="L246" s="22" t="s">
        <v>378</v>
      </c>
      <c r="P246" s="22" t="s">
        <v>381</v>
      </c>
      <c r="R246" s="22"/>
    </row>
    <row r="247" spans="3:16" ht="15" customHeight="1">
      <c r="C247" s="4" t="s">
        <v>382</v>
      </c>
      <c r="J247" s="22" t="s">
        <v>8</v>
      </c>
      <c r="L247" s="22" t="s">
        <v>8</v>
      </c>
      <c r="P247" s="22" t="s">
        <v>8</v>
      </c>
    </row>
    <row r="248" ht="15" customHeight="1"/>
    <row r="249" ht="15" customHeight="1">
      <c r="C249" s="33" t="s">
        <v>376</v>
      </c>
    </row>
    <row r="250" spans="3:16" ht="26.25" customHeight="1">
      <c r="C250" s="120" t="s">
        <v>383</v>
      </c>
      <c r="D250" s="120"/>
      <c r="E250" s="120"/>
      <c r="F250" s="120"/>
      <c r="G250" s="120"/>
      <c r="H250" s="120"/>
      <c r="J250" s="115">
        <v>13018</v>
      </c>
      <c r="K250" s="9"/>
      <c r="L250" s="9">
        <v>8052</v>
      </c>
      <c r="M250" s="9"/>
      <c r="N250" s="9"/>
      <c r="O250" s="9"/>
      <c r="P250" s="9">
        <f>+J250-L250</f>
        <v>4966</v>
      </c>
    </row>
    <row r="251" spans="3:16" ht="25.5" customHeight="1">
      <c r="C251" s="120" t="s">
        <v>384</v>
      </c>
      <c r="D251" s="120"/>
      <c r="E251" s="120"/>
      <c r="F251" s="120"/>
      <c r="G251" s="120"/>
      <c r="J251" s="9">
        <v>48384</v>
      </c>
      <c r="K251" s="9"/>
      <c r="L251" s="9">
        <v>48384</v>
      </c>
      <c r="M251" s="9"/>
      <c r="N251" s="9"/>
      <c r="O251" s="9"/>
      <c r="P251" s="9">
        <f>+J251-L251</f>
        <v>0</v>
      </c>
    </row>
    <row r="252" spans="3:16" ht="15" customHeight="1">
      <c r="C252" s="4" t="s">
        <v>385</v>
      </c>
      <c r="J252" s="115">
        <v>38893</v>
      </c>
      <c r="K252" s="9"/>
      <c r="L252" s="9">
        <f>47880-8987</f>
        <v>38893</v>
      </c>
      <c r="M252" s="9"/>
      <c r="N252" s="9"/>
      <c r="O252" s="9"/>
      <c r="P252" s="9">
        <f>+J252-L252</f>
        <v>0</v>
      </c>
    </row>
    <row r="253" spans="3:16" ht="15" customHeight="1">
      <c r="C253" s="10" t="s">
        <v>386</v>
      </c>
      <c r="J253" s="115">
        <v>1381</v>
      </c>
      <c r="K253" s="9"/>
      <c r="L253" s="9">
        <v>1381</v>
      </c>
      <c r="M253" s="9"/>
      <c r="N253" s="9"/>
      <c r="O253" s="9"/>
      <c r="P253" s="9">
        <f>+J253-L253</f>
        <v>0</v>
      </c>
    </row>
    <row r="254" spans="4:16" ht="15" customHeight="1" thickBot="1">
      <c r="D254" s="10"/>
      <c r="J254" s="116">
        <f>SUM(J250:J253)</f>
        <v>101676</v>
      </c>
      <c r="K254" s="9"/>
      <c r="L254" s="117">
        <f>SUM(L250:L253)</f>
        <v>96710</v>
      </c>
      <c r="M254" s="9"/>
      <c r="N254" s="9"/>
      <c r="O254" s="9"/>
      <c r="P254" s="117">
        <f>SUM(P250:P253)</f>
        <v>4966</v>
      </c>
    </row>
    <row r="255" spans="4:16" ht="15" customHeight="1">
      <c r="D255" s="10"/>
      <c r="J255" s="22"/>
      <c r="L255" s="9"/>
      <c r="P255" s="9"/>
    </row>
    <row r="256" spans="3:10" ht="15" customHeight="1">
      <c r="C256" s="33" t="s">
        <v>393</v>
      </c>
      <c r="J256" s="22"/>
    </row>
    <row r="257" spans="3:16" ht="25.5" customHeight="1">
      <c r="C257" s="121" t="s">
        <v>394</v>
      </c>
      <c r="D257" s="121"/>
      <c r="E257" s="121"/>
      <c r="F257" s="121"/>
      <c r="G257" s="121"/>
      <c r="H257" s="121"/>
      <c r="J257" s="115">
        <f>5355+21600+5416</f>
        <v>32371</v>
      </c>
      <c r="K257" s="9"/>
      <c r="L257" s="9">
        <f>5355+21600+5288</f>
        <v>32243</v>
      </c>
      <c r="M257" s="9"/>
      <c r="N257" s="9"/>
      <c r="O257" s="9"/>
      <c r="P257" s="9">
        <f>+J257-L257</f>
        <v>128</v>
      </c>
    </row>
    <row r="258" spans="3:16" ht="15" customHeight="1">
      <c r="C258" s="4" t="s">
        <v>387</v>
      </c>
      <c r="J258" s="115">
        <v>8294</v>
      </c>
      <c r="K258" s="9"/>
      <c r="L258" s="9">
        <v>5646</v>
      </c>
      <c r="M258" s="9"/>
      <c r="N258" s="9"/>
      <c r="O258" s="9"/>
      <c r="P258" s="9">
        <f aca="true" t="shared" si="0" ref="P258:P264">+J258-L258</f>
        <v>2648</v>
      </c>
    </row>
    <row r="259" spans="3:16" ht="15" customHeight="1">
      <c r="C259" s="4" t="s">
        <v>388</v>
      </c>
      <c r="J259" s="115">
        <v>2267</v>
      </c>
      <c r="K259" s="9"/>
      <c r="L259" s="9">
        <v>0</v>
      </c>
      <c r="M259" s="9"/>
      <c r="N259" s="9"/>
      <c r="O259" s="9"/>
      <c r="P259" s="9">
        <f t="shared" si="0"/>
        <v>2267</v>
      </c>
    </row>
    <row r="260" spans="3:16" ht="15" customHeight="1">
      <c r="C260" s="4" t="s">
        <v>389</v>
      </c>
      <c r="J260" s="115">
        <v>3497</v>
      </c>
      <c r="K260" s="9"/>
      <c r="L260" s="9">
        <v>0</v>
      </c>
      <c r="M260" s="9"/>
      <c r="N260" s="9"/>
      <c r="O260" s="9"/>
      <c r="P260" s="9">
        <f t="shared" si="0"/>
        <v>3497</v>
      </c>
    </row>
    <row r="261" spans="3:16" ht="15" customHeight="1">
      <c r="C261" s="4" t="s">
        <v>390</v>
      </c>
      <c r="J261" s="115">
        <v>766</v>
      </c>
      <c r="K261" s="9"/>
      <c r="L261" s="9">
        <v>0</v>
      </c>
      <c r="M261" s="9"/>
      <c r="N261" s="9"/>
      <c r="O261" s="9"/>
      <c r="P261" s="9">
        <f t="shared" si="0"/>
        <v>766</v>
      </c>
    </row>
    <row r="262" spans="3:16" ht="25.5" customHeight="1">
      <c r="C262" s="120" t="s">
        <v>391</v>
      </c>
      <c r="D262" s="120"/>
      <c r="E262" s="120"/>
      <c r="F262" s="120"/>
      <c r="G262" s="120"/>
      <c r="H262" s="120"/>
      <c r="J262" s="115">
        <v>5000</v>
      </c>
      <c r="K262" s="9"/>
      <c r="L262" s="9">
        <v>0</v>
      </c>
      <c r="M262" s="9"/>
      <c r="N262" s="9"/>
      <c r="O262" s="9"/>
      <c r="P262" s="9">
        <f t="shared" si="0"/>
        <v>5000</v>
      </c>
    </row>
    <row r="263" spans="3:16" ht="15" customHeight="1">
      <c r="C263" s="4" t="s">
        <v>392</v>
      </c>
      <c r="J263" s="115">
        <v>4000</v>
      </c>
      <c r="K263" s="9"/>
      <c r="L263" s="9">
        <v>4000</v>
      </c>
      <c r="M263" s="9"/>
      <c r="N263" s="9"/>
      <c r="O263" s="9"/>
      <c r="P263" s="9">
        <f t="shared" si="0"/>
        <v>0</v>
      </c>
    </row>
    <row r="264" spans="3:16" ht="15" customHeight="1">
      <c r="C264" s="4" t="s">
        <v>386</v>
      </c>
      <c r="J264" s="115">
        <v>18805</v>
      </c>
      <c r="K264" s="9"/>
      <c r="L264" s="9">
        <f>447+8987+250</f>
        <v>9684</v>
      </c>
      <c r="M264" s="9"/>
      <c r="N264" s="9"/>
      <c r="O264" s="9"/>
      <c r="P264" s="9">
        <f t="shared" si="0"/>
        <v>9121</v>
      </c>
    </row>
    <row r="265" spans="4:16" ht="15" customHeight="1" thickBot="1">
      <c r="D265" s="10"/>
      <c r="J265" s="116">
        <f>SUM(J257:J264)</f>
        <v>75000</v>
      </c>
      <c r="K265" s="9"/>
      <c r="L265" s="116">
        <f>SUM(L257:L264)</f>
        <v>51573</v>
      </c>
      <c r="M265" s="9"/>
      <c r="N265" s="9"/>
      <c r="O265" s="9"/>
      <c r="P265" s="117">
        <f>SUM(P257:P264)</f>
        <v>23427</v>
      </c>
    </row>
    <row r="266" spans="10:16" ht="15" customHeight="1">
      <c r="J266" s="115"/>
      <c r="K266" s="9"/>
      <c r="L266" s="9"/>
      <c r="M266" s="9"/>
      <c r="N266" s="9"/>
      <c r="O266" s="9"/>
      <c r="P266" s="9"/>
    </row>
    <row r="267" ht="15" customHeight="1"/>
    <row r="268" spans="1:2" ht="12.75">
      <c r="A268" s="12" t="s">
        <v>131</v>
      </c>
      <c r="B268" s="7" t="s">
        <v>132</v>
      </c>
    </row>
    <row r="269" spans="1:2" ht="12.75">
      <c r="A269" s="8"/>
      <c r="B269" s="8" t="s">
        <v>359</v>
      </c>
    </row>
    <row r="270" ht="6.75" customHeight="1"/>
    <row r="271" ht="12.75">
      <c r="L271" s="31" t="s">
        <v>8</v>
      </c>
    </row>
    <row r="272" spans="2:12" ht="12.75">
      <c r="B272" s="8" t="s">
        <v>133</v>
      </c>
      <c r="L272" s="22"/>
    </row>
    <row r="273" ht="6.75" customHeight="1"/>
    <row r="274" spans="1:12" ht="12.75">
      <c r="A274" s="10" t="s">
        <v>85</v>
      </c>
      <c r="B274" s="8" t="s">
        <v>134</v>
      </c>
      <c r="L274" s="32">
        <f>-'[3]Consol BS'!S131</f>
        <v>693735.379</v>
      </c>
    </row>
    <row r="275" spans="2:12" ht="12.75">
      <c r="B275" s="8" t="s">
        <v>135</v>
      </c>
      <c r="L275" s="109">
        <f>-'[3]Consol BS'!S136</f>
        <v>165067.386</v>
      </c>
    </row>
    <row r="276" ht="15" customHeight="1" thickBot="1">
      <c r="L276" s="105">
        <f>SUM(L274:L275)</f>
        <v>858802.7649999999</v>
      </c>
    </row>
    <row r="277" spans="2:8" ht="13.5" thickTop="1">
      <c r="B277" s="10" t="s">
        <v>136</v>
      </c>
      <c r="F277" s="3"/>
      <c r="G277" s="3"/>
      <c r="H277" s="3"/>
    </row>
    <row r="278" ht="8.25" customHeight="1"/>
    <row r="279" spans="2:12" ht="13.5" thickBot="1">
      <c r="B279" s="10" t="s">
        <v>134</v>
      </c>
      <c r="F279" s="3"/>
      <c r="G279" s="3"/>
      <c r="H279" s="3"/>
      <c r="L279" s="96">
        <f>-'[3]Consol BS'!S179-'[3]Consol BS'!S176</f>
        <v>54762.734</v>
      </c>
    </row>
    <row r="280" spans="2:8" ht="9.75" customHeight="1" thickTop="1">
      <c r="B280" s="8"/>
      <c r="F280" s="3"/>
      <c r="G280" s="3"/>
      <c r="H280" s="3"/>
    </row>
    <row r="281" spans="1:8" ht="12.75">
      <c r="A281" s="10" t="s">
        <v>85</v>
      </c>
      <c r="B281" s="8" t="s">
        <v>137</v>
      </c>
      <c r="F281" s="3"/>
      <c r="G281" s="3"/>
      <c r="H281" s="3"/>
    </row>
    <row r="282" ht="15" customHeight="1"/>
    <row r="283" spans="1:2" ht="12.75">
      <c r="A283" s="8"/>
      <c r="B283" s="8"/>
    </row>
    <row r="284" spans="1:2" ht="12.75">
      <c r="A284" s="12" t="s">
        <v>138</v>
      </c>
      <c r="B284" s="7" t="s">
        <v>139</v>
      </c>
    </row>
    <row r="285" spans="1:2" ht="12.75">
      <c r="A285" s="8"/>
      <c r="B285" s="8" t="s">
        <v>200</v>
      </c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12" t="s">
        <v>140</v>
      </c>
      <c r="B288" s="7" t="s">
        <v>141</v>
      </c>
    </row>
    <row r="289" spans="1:2" ht="12.75">
      <c r="A289" s="8"/>
      <c r="B289" s="8" t="s">
        <v>142</v>
      </c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12" t="s">
        <v>143</v>
      </c>
      <c r="B292" s="7" t="s">
        <v>201</v>
      </c>
    </row>
    <row r="293" spans="1:2" ht="12.75">
      <c r="A293" s="8"/>
      <c r="B293" s="8" t="s">
        <v>360</v>
      </c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12" t="s">
        <v>144</v>
      </c>
      <c r="B296" s="7" t="s">
        <v>202</v>
      </c>
    </row>
    <row r="297" spans="1:2" ht="12.75">
      <c r="A297" s="12"/>
      <c r="B297" s="4" t="s">
        <v>267</v>
      </c>
    </row>
    <row r="298" spans="1:2" ht="12.75">
      <c r="A298" s="12"/>
      <c r="B298" s="4" t="s">
        <v>268</v>
      </c>
    </row>
    <row r="299" spans="1:2" ht="12.75">
      <c r="A299" s="12"/>
      <c r="B299" s="4" t="s">
        <v>269</v>
      </c>
    </row>
    <row r="300" spans="2:16" ht="12.75">
      <c r="B300" s="7"/>
      <c r="J300" s="21"/>
      <c r="L300" s="21" t="s">
        <v>5</v>
      </c>
      <c r="P300" s="21" t="s">
        <v>101</v>
      </c>
    </row>
    <row r="301" spans="2:16" ht="12.75">
      <c r="B301" s="7"/>
      <c r="J301" s="27"/>
      <c r="L301" s="27" t="s">
        <v>7</v>
      </c>
      <c r="P301" s="21" t="s">
        <v>283</v>
      </c>
    </row>
    <row r="302" spans="2:16" ht="15">
      <c r="B302" s="7"/>
      <c r="J302" s="28"/>
      <c r="L302" s="110" t="s">
        <v>352</v>
      </c>
      <c r="P302" s="28" t="str">
        <f>L302</f>
        <v>31 March 2007</v>
      </c>
    </row>
    <row r="303" spans="2:16" ht="12.75">
      <c r="B303" s="7"/>
      <c r="C303" s="33" t="s">
        <v>270</v>
      </c>
      <c r="J303" s="2"/>
      <c r="L303" s="46" t="s">
        <v>8</v>
      </c>
      <c r="M303" s="17"/>
      <c r="N303" s="17"/>
      <c r="O303" s="17"/>
      <c r="P303" s="46" t="s">
        <v>8</v>
      </c>
    </row>
    <row r="304" spans="2:16" ht="12.75">
      <c r="B304" s="7"/>
      <c r="C304" s="4" t="s">
        <v>271</v>
      </c>
      <c r="J304" s="3"/>
      <c r="L304" s="3">
        <f>PL!F36</f>
        <v>-14666</v>
      </c>
      <c r="P304" s="3">
        <f>PL!J36</f>
        <v>-84296</v>
      </c>
    </row>
    <row r="305" ht="12.75">
      <c r="B305" s="7"/>
    </row>
    <row r="306" spans="1:16" ht="12.75">
      <c r="A306" s="8"/>
      <c r="B306" s="10"/>
      <c r="C306" s="4" t="s">
        <v>272</v>
      </c>
      <c r="J306" s="3"/>
      <c r="L306" s="3">
        <v>50838</v>
      </c>
      <c r="P306" s="3">
        <v>50838</v>
      </c>
    </row>
    <row r="307" spans="1:2" ht="12.75">
      <c r="A307" s="8"/>
      <c r="B307" s="8"/>
    </row>
    <row r="308" spans="1:16" ht="13.5" thickBot="1">
      <c r="A308" s="8"/>
      <c r="B308" s="8"/>
      <c r="C308" s="4" t="s">
        <v>273</v>
      </c>
      <c r="L308" s="111">
        <f>+ROUND(L304/L306*100,2)</f>
        <v>-28.85</v>
      </c>
      <c r="P308" s="111">
        <f>+ROUND(P304/P306*100,2)</f>
        <v>-165.81</v>
      </c>
    </row>
    <row r="309" spans="1:2" ht="13.5" thickTop="1">
      <c r="A309" s="8"/>
      <c r="B309" s="8"/>
    </row>
    <row r="310" spans="1:16" ht="13.5" thickBot="1">
      <c r="A310" s="8"/>
      <c r="B310" s="8"/>
      <c r="C310" s="33" t="s">
        <v>145</v>
      </c>
      <c r="L310" s="112" t="s">
        <v>16</v>
      </c>
      <c r="P310" s="112" t="s">
        <v>16</v>
      </c>
    </row>
    <row r="311" spans="1:2" ht="13.5" thickTop="1">
      <c r="A311" s="8"/>
      <c r="B311" s="8"/>
    </row>
    <row r="312" spans="1:2" ht="12.75">
      <c r="A312" s="8"/>
      <c r="B312" s="8"/>
    </row>
    <row r="313" ht="12.75">
      <c r="A313" s="113" t="s">
        <v>146</v>
      </c>
    </row>
    <row r="314" ht="12.75">
      <c r="A314" s="47" t="s">
        <v>147</v>
      </c>
    </row>
    <row r="315" ht="12.75">
      <c r="A315" s="113"/>
    </row>
    <row r="316" ht="12.75">
      <c r="A316" s="113"/>
    </row>
    <row r="317" ht="12.75">
      <c r="A317" s="113"/>
    </row>
    <row r="318" ht="12.75">
      <c r="A318" s="113" t="s">
        <v>148</v>
      </c>
    </row>
    <row r="319" ht="12.75">
      <c r="A319" s="114" t="s">
        <v>149</v>
      </c>
    </row>
    <row r="320" ht="12.75">
      <c r="A320" s="113"/>
    </row>
    <row r="321" ht="13.5" customHeight="1">
      <c r="A321" s="113" t="s">
        <v>150</v>
      </c>
    </row>
    <row r="322" ht="12.75">
      <c r="A322" s="122" t="s">
        <v>414</v>
      </c>
    </row>
    <row r="323" ht="15" customHeight="1"/>
  </sheetData>
  <mergeCells count="4">
    <mergeCell ref="C262:H262"/>
    <mergeCell ref="C250:H250"/>
    <mergeCell ref="C251:G251"/>
    <mergeCell ref="C257:H257"/>
  </mergeCells>
  <printOptions/>
  <pageMargins left="0.77" right="0.32" top="0.89" bottom="0.52" header="0.5" footer="0.38"/>
  <pageSetup horizontalDpi="600" verticalDpi="600" orientation="portrait" scale="90" r:id="rId1"/>
  <rowBreaks count="3" manualBreakCount="3">
    <brk id="182" max="255" man="1"/>
    <brk id="239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Mycom Berhad</cp:lastModifiedBy>
  <cp:lastPrinted>2007-05-28T09:04:31Z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